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media/image5.jpg" ContentType="image/jpeg"/>
  <Override PartName="/xl/media/image6.jpg" ContentType="image/jpeg"/>
  <Override PartName="/xl/drawings/drawing3.xml" ContentType="application/vnd.openxmlformats-officedocument.drawing+xml"/>
  <Override PartName="/xl/drawings/drawing4.xml" ContentType="application/vnd.openxmlformats-officedocument.drawing+xml"/>
  <Override PartName="/xl/media/image13.jpg" ContentType="image/jpeg"/>
  <Override PartName="/xl/media/image14.jpg" ContentType="image/jpeg"/>
  <Override PartName="/xl/media/image15.jpg" ContentType="image/jpeg"/>
  <Override PartName="/xl/media/image16.jpg" ContentType="image/jpeg"/>
  <Override PartName="/xl/media/image17.jpg" ContentType="image/jpeg"/>
  <Override PartName="/xl/media/image18.jpg" ContentType="image/jpeg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sus\Desktop\"/>
    </mc:Choice>
  </mc:AlternateContent>
  <xr:revisionPtr revIDLastSave="0" documentId="13_ncr:1_{DF5ECA03-A79E-4CBC-9C40-F94547A877BF}" xr6:coauthVersionLast="36" xr6:coauthVersionMax="36" xr10:uidLastSave="{00000000-0000-0000-0000-000000000000}"/>
  <bookViews>
    <workbookView xWindow="0" yWindow="0" windowWidth="17256" windowHeight="7440" activeTab="3" xr2:uid="{00000000-000D-0000-FFFF-FFFF00000000}"/>
  </bookViews>
  <sheets>
    <sheet name="Cover" sheetId="1" r:id="rId1"/>
    <sheet name="P2" sheetId="2" r:id="rId2"/>
    <sheet name="P3" sheetId="7" r:id="rId3"/>
    <sheet name="P4" sheetId="4" r:id="rId4"/>
  </sheets>
  <definedNames>
    <definedName name="_xlnm.Print_Area" localSheetId="2">'P3'!$A$1:$K$135</definedName>
    <definedName name="_xlnm.Print_Area">#REF!</definedName>
    <definedName name="_xlnm.Print_Titles" localSheetId="3">'P4'!$2:$4</definedName>
  </definedNames>
  <calcPr calcId="179021"/>
</workbook>
</file>

<file path=xl/calcChain.xml><?xml version="1.0" encoding="utf-8"?>
<calcChain xmlns="http://schemas.openxmlformats.org/spreadsheetml/2006/main">
  <c r="H37" i="4" l="1"/>
  <c r="H36" i="4"/>
  <c r="H35" i="4"/>
  <c r="F25" i="4" l="1"/>
  <c r="F30" i="4"/>
  <c r="J30" i="4"/>
  <c r="J24" i="4"/>
  <c r="F24" i="4"/>
  <c r="F28" i="4"/>
  <c r="F27" i="4"/>
  <c r="F23" i="4"/>
  <c r="F22" i="4"/>
  <c r="F21" i="4"/>
  <c r="F19" i="4"/>
  <c r="I19" i="4"/>
  <c r="A83" i="7"/>
  <c r="H34" i="4"/>
  <c r="A84" i="7"/>
  <c r="I81" i="7"/>
  <c r="J28" i="4" l="1"/>
  <c r="J23" i="4"/>
  <c r="C13" i="4"/>
  <c r="A87" i="7"/>
  <c r="A100" i="7"/>
  <c r="A101" i="7"/>
  <c r="A102" i="7"/>
  <c r="A103" i="7"/>
  <c r="A104" i="7"/>
  <c r="A99" i="7"/>
  <c r="J50" i="2"/>
  <c r="J48" i="2"/>
  <c r="J47" i="2"/>
  <c r="J46" i="2"/>
  <c r="J45" i="2"/>
  <c r="J44" i="2"/>
  <c r="J43" i="2"/>
  <c r="A96" i="7" l="1"/>
  <c r="A95" i="7"/>
  <c r="A93" i="7"/>
  <c r="A90" i="7"/>
  <c r="A89" i="7"/>
  <c r="A86" i="7"/>
  <c r="A82" i="7"/>
  <c r="A81" i="7"/>
  <c r="A80" i="7"/>
  <c r="A79" i="7"/>
  <c r="A78" i="7"/>
  <c r="E74" i="7"/>
  <c r="J74" i="7" s="1"/>
  <c r="E73" i="7"/>
  <c r="J73" i="7" s="1"/>
  <c r="J70" i="7"/>
  <c r="J69" i="7"/>
  <c r="E68" i="7"/>
  <c r="J68" i="7" s="1"/>
  <c r="J67" i="7"/>
  <c r="J63" i="7"/>
  <c r="J61" i="7"/>
  <c r="J60" i="7"/>
  <c r="J56" i="7"/>
  <c r="J55" i="7"/>
  <c r="J54" i="7"/>
  <c r="J49" i="7"/>
  <c r="J48" i="7"/>
  <c r="J47" i="7"/>
  <c r="J46" i="7"/>
  <c r="G46" i="7"/>
  <c r="J45" i="7"/>
  <c r="G45" i="7"/>
  <c r="J44" i="7"/>
  <c r="J43" i="7"/>
  <c r="J42" i="7"/>
  <c r="J41" i="7"/>
  <c r="J40" i="7"/>
  <c r="J39" i="7"/>
  <c r="J38" i="7"/>
  <c r="J37" i="7"/>
  <c r="J36" i="7"/>
  <c r="J35" i="7"/>
  <c r="J34" i="7"/>
  <c r="J33" i="7"/>
  <c r="J32" i="7"/>
  <c r="J31" i="7"/>
  <c r="J30" i="7"/>
  <c r="J29" i="7"/>
  <c r="J28" i="7"/>
  <c r="J21" i="7"/>
  <c r="J51" i="7" l="1"/>
  <c r="J72" i="7"/>
  <c r="J66" i="7"/>
  <c r="J27" i="7"/>
  <c r="J59" i="7"/>
  <c r="J27" i="4" l="1"/>
  <c r="J22" i="4"/>
  <c r="J21" i="4"/>
  <c r="J19" i="4"/>
  <c r="M37" i="7" l="1"/>
  <c r="L37" i="7"/>
  <c r="M36" i="7"/>
  <c r="L36" i="7"/>
</calcChain>
</file>

<file path=xl/sharedStrings.xml><?xml version="1.0" encoding="utf-8"?>
<sst xmlns="http://schemas.openxmlformats.org/spreadsheetml/2006/main" count="566" uniqueCount="352">
  <si>
    <t>PACKAGE 2, 3 AND 4</t>
  </si>
  <si>
    <t>KERALA RUBBER LIMITED PROJECT, VELLOOR</t>
  </si>
  <si>
    <t>WEEKLY PROGRESS REPORT</t>
  </si>
  <si>
    <t xml:space="preserve">FROM </t>
  </si>
  <si>
    <t>TO</t>
  </si>
  <si>
    <t>Project</t>
  </si>
  <si>
    <t xml:space="preserve">:   Promotion of natural Rubber Based Industrialization in Kerala with focus on MSME sector </t>
  </si>
  <si>
    <t>Package</t>
  </si>
  <si>
    <t>:   Package 2 -Development of Roads &amp; Land</t>
  </si>
  <si>
    <t>Client</t>
  </si>
  <si>
    <t>:   Kerala Rubber Limited</t>
  </si>
  <si>
    <t xml:space="preserve">PMC </t>
  </si>
  <si>
    <t>:   KIIFCON Pvt Ltd</t>
  </si>
  <si>
    <t>Contractor</t>
  </si>
  <si>
    <t>:   M/s Heather Constructions  Pvt Ltd.</t>
  </si>
  <si>
    <t>Project Value</t>
  </si>
  <si>
    <t>:   Rs 42,70,56,530.16</t>
  </si>
  <si>
    <t>Actual project duration</t>
  </si>
  <si>
    <t>:   12 months</t>
  </si>
  <si>
    <t>Duration elasped</t>
  </si>
  <si>
    <t>EOT, if any</t>
  </si>
  <si>
    <t>Revised duration, if any</t>
  </si>
  <si>
    <t>Sl.No</t>
  </si>
  <si>
    <t>Activity</t>
  </si>
  <si>
    <t>PLANNED</t>
  </si>
  <si>
    <t>ACHIEVED</t>
  </si>
  <si>
    <t>Remarks</t>
  </si>
  <si>
    <t xml:space="preserve"> Start</t>
  </si>
  <si>
    <t xml:space="preserve"> Finish</t>
  </si>
  <si>
    <t>Quantity</t>
  </si>
  <si>
    <t>%</t>
  </si>
  <si>
    <t>Package 2 - Roads and Land Development</t>
  </si>
  <si>
    <t>A</t>
  </si>
  <si>
    <t>Preconstruction</t>
  </si>
  <si>
    <t>A1</t>
  </si>
  <si>
    <t>Site Handover</t>
  </si>
  <si>
    <t>A2</t>
  </si>
  <si>
    <t>Mobilization</t>
  </si>
  <si>
    <t>A3</t>
  </si>
  <si>
    <t>Initial level recording</t>
  </si>
  <si>
    <t>A4</t>
  </si>
  <si>
    <t>Soil Test and Reports</t>
  </si>
  <si>
    <t>Initrialloevelreading</t>
  </si>
  <si>
    <t>17-06-2023</t>
  </si>
  <si>
    <t>28-05-2023</t>
  </si>
  <si>
    <t>Soiltest reports</t>
  </si>
  <si>
    <t>27-06-2023</t>
  </si>
  <si>
    <t>B</t>
  </si>
  <si>
    <t>Land Development</t>
  </si>
  <si>
    <t>B1</t>
  </si>
  <si>
    <t>Site clearance</t>
  </si>
  <si>
    <t>5,79,450 sqm</t>
  </si>
  <si>
    <t>148769 sqm</t>
  </si>
  <si>
    <t>1,48,769 sqm completed out of  5,79,450 sqm</t>
  </si>
  <si>
    <t>B2</t>
  </si>
  <si>
    <t>Tree Cutting and Removing</t>
  </si>
  <si>
    <t>400 nos</t>
  </si>
  <si>
    <t>453nos</t>
  </si>
  <si>
    <t>B3</t>
  </si>
  <si>
    <t>Excavation for cutting areas</t>
  </si>
  <si>
    <t>1,00,000 cum</t>
  </si>
  <si>
    <t>84,018 cum</t>
  </si>
  <si>
    <t>84,018cum out of  1,00,000 cum completed</t>
  </si>
  <si>
    <t>B4</t>
  </si>
  <si>
    <t>Earth filling for filling areas</t>
  </si>
  <si>
    <t>75,000 cum</t>
  </si>
  <si>
    <t>63323.55 cum</t>
  </si>
  <si>
    <t>C</t>
  </si>
  <si>
    <t>Road Development</t>
  </si>
  <si>
    <t>C1</t>
  </si>
  <si>
    <t>Clearing the site</t>
  </si>
  <si>
    <t>4.487 Hec</t>
  </si>
  <si>
    <t>3.6 Hec</t>
  </si>
  <si>
    <t>Due to the presence of limestone , Stretch 3 works are remaining to be completed</t>
  </si>
  <si>
    <t>C2</t>
  </si>
  <si>
    <t>200 nos</t>
  </si>
  <si>
    <t>Stretch 4 works in progress</t>
  </si>
  <si>
    <t>C4</t>
  </si>
  <si>
    <t>Excavations  in road work</t>
  </si>
  <si>
    <t>26720 Cum</t>
  </si>
  <si>
    <t>30-04-2024</t>
  </si>
  <si>
    <t>11000Cum</t>
  </si>
  <si>
    <t>Excavation works for PVD locations completed for Stretch 1, Stretch 3 and Stretch 4</t>
  </si>
  <si>
    <t>C5</t>
  </si>
  <si>
    <t>Prefab Vertical Drain installation work</t>
  </si>
  <si>
    <t>Design yet to be finalised, under CET vetting</t>
  </si>
  <si>
    <t>C6</t>
  </si>
  <si>
    <t>Coconut pile and other soil improvement works</t>
  </si>
  <si>
    <t>Item superceeded by DMC Pile.</t>
  </si>
  <si>
    <t>C7</t>
  </si>
  <si>
    <t>Excavation for Road Subgrade</t>
  </si>
  <si>
    <t>C8</t>
  </si>
  <si>
    <t>Excavation for drain and soil improvement of road and  PVD</t>
  </si>
  <si>
    <t>27431.00 cum</t>
  </si>
  <si>
    <t>2898.2 cum</t>
  </si>
  <si>
    <t xml:space="preserve">For Road improvement : Stretch 1 completed and Stretch 2 in progress. </t>
  </si>
  <si>
    <t>C9</t>
  </si>
  <si>
    <t>Embankment filling for roads and Soil improvement</t>
  </si>
  <si>
    <t>75000 cum</t>
  </si>
  <si>
    <t>30/4/2024</t>
  </si>
  <si>
    <t>C10</t>
  </si>
  <si>
    <t>Precast duct casting</t>
  </si>
  <si>
    <t>689.977 cum</t>
  </si>
  <si>
    <t>C11</t>
  </si>
  <si>
    <t>Precast slab casting</t>
  </si>
  <si>
    <t>29.57 cum</t>
  </si>
  <si>
    <t>146.32 cum</t>
  </si>
  <si>
    <t>C12</t>
  </si>
  <si>
    <t>Cross Drain  Piling- Extra Item</t>
  </si>
  <si>
    <t>52 nos</t>
  </si>
  <si>
    <t>C13</t>
  </si>
  <si>
    <t>Cross Drain  works</t>
  </si>
  <si>
    <t>12 nos</t>
  </si>
  <si>
    <t>D</t>
  </si>
  <si>
    <t>Canal Works</t>
  </si>
  <si>
    <t>D1</t>
  </si>
  <si>
    <t>Cleaning and desilting existing Canals</t>
  </si>
  <si>
    <t>13087.2 cum</t>
  </si>
  <si>
    <t>E</t>
  </si>
  <si>
    <t>Other Works</t>
  </si>
  <si>
    <t>E1</t>
  </si>
  <si>
    <t>Shifting Railway Overhead Barrier</t>
  </si>
  <si>
    <t>Dismantling of barrier Completed.</t>
  </si>
  <si>
    <t>SL.No.</t>
  </si>
  <si>
    <t>Description of work</t>
  </si>
  <si>
    <t>Location</t>
  </si>
  <si>
    <t>FROM</t>
  </si>
  <si>
    <t>Unit</t>
  </si>
  <si>
    <t>Piling works</t>
  </si>
  <si>
    <t>RM</t>
  </si>
  <si>
    <t>For Stretch 1 and Stretch 2</t>
  </si>
  <si>
    <t>m3</t>
  </si>
  <si>
    <t>In progress</t>
  </si>
  <si>
    <t>EXTRA / VARIATIONS ITEMS DONE:</t>
  </si>
  <si>
    <t xml:space="preserve">Piles for Cross drains </t>
  </si>
  <si>
    <t>Initial Pile Load Test - 5 nos</t>
  </si>
  <si>
    <t>Boreholes for Soil investigation- 17 nos</t>
  </si>
  <si>
    <t xml:space="preserve">Laying of Geogrid and Aggregate layers for Soil improvement </t>
  </si>
  <si>
    <t>MAJOR HINDRANCES</t>
  </si>
  <si>
    <t xml:space="preserve">Slushy soil making movement of machineries difficult thereby delaying land development works </t>
  </si>
  <si>
    <t>PENDING DELIVERABLES</t>
  </si>
  <si>
    <t>FROM CLIENT SIDE</t>
  </si>
  <si>
    <t>FROM PMC SIDE</t>
  </si>
  <si>
    <t>FROM CONTRACTOR SIDE</t>
  </si>
  <si>
    <t>Monthly Progress report.</t>
  </si>
  <si>
    <t>Water test report</t>
  </si>
  <si>
    <t>PROGRESS PHOTOGRAPHS</t>
  </si>
  <si>
    <t>Checked by: Project Engineer</t>
  </si>
  <si>
    <t>Verified by: Project Manager</t>
  </si>
  <si>
    <t>:   Construction of 110/11KV Substation and 11KV UG cable distribution network – Package 3-Retender</t>
  </si>
  <si>
    <t>:   Kerala Rubebr Limited</t>
  </si>
  <si>
    <t>:   M/s Imperial Engineering Company</t>
  </si>
  <si>
    <t>:   Rs 20,34,76,955.92</t>
  </si>
  <si>
    <t>Package 3 - 110kV &amp; allaid works</t>
  </si>
  <si>
    <t>completed</t>
  </si>
  <si>
    <t>Control Room piling</t>
  </si>
  <si>
    <t>% w.r.to planned work only</t>
  </si>
  <si>
    <t>Building setting out</t>
  </si>
  <si>
    <t>Pile Routine load Test</t>
  </si>
  <si>
    <t>Pile cap excavation</t>
  </si>
  <si>
    <t>B5</t>
  </si>
  <si>
    <t>Pile cap PCC</t>
  </si>
  <si>
    <t>Grade beam PCC</t>
  </si>
  <si>
    <t>B6</t>
  </si>
  <si>
    <t>Pile cap RCC</t>
  </si>
  <si>
    <t>B7</t>
  </si>
  <si>
    <t>Grade beam RCC</t>
  </si>
  <si>
    <t>B8</t>
  </si>
  <si>
    <t>110 kV Yard equipment civil foundation</t>
  </si>
  <si>
    <t>Desgin approval</t>
  </si>
  <si>
    <t>IEC Design submitted &amp; third party vetting wip at CUSAT- 9 set of drawings approval obtained.</t>
  </si>
  <si>
    <t>Yard equipment pile foundation setting out</t>
  </si>
  <si>
    <t>C3</t>
  </si>
  <si>
    <t>Yard equipment pile foundation</t>
  </si>
  <si>
    <t>Yard fencing Works</t>
  </si>
  <si>
    <t>110 kV Yard fencing design</t>
  </si>
  <si>
    <t>Temporay fencing work</t>
  </si>
  <si>
    <t>Control room</t>
  </si>
  <si>
    <t>Nos.</t>
  </si>
  <si>
    <t>110 kV Yard Piling foundation</t>
  </si>
  <si>
    <t>110 kV yard</t>
  </si>
  <si>
    <t>The KSEBL power connectivity application confirmation is taking longer than expected, which will cause a delay in the KSEBL deposit work</t>
  </si>
  <si>
    <t>PENDING DEIVERABLES</t>
  </si>
  <si>
    <t>KSEBL power connectivity application- follow-up</t>
  </si>
  <si>
    <t xml:space="preserve">Revised Project Quality Manual </t>
  </si>
  <si>
    <t>Methodology statement based on the work breakdown</t>
  </si>
  <si>
    <t>Prepared by: Site Engineer</t>
  </si>
  <si>
    <t>KIIFCON/REPORT/01   R0 17.01.2024</t>
  </si>
  <si>
    <t xml:space="preserve">Promotion of natural Rubber Based Industrialization in Kerala with focus on MSME sector </t>
  </si>
  <si>
    <t>Package 4 - Construction of R &amp; D Block, Administration Block, Training Centre, Canteen cum commercial Block and Internal Road Work at Kerala Rubber Limited</t>
  </si>
  <si>
    <t>Kerala Rubber Limited</t>
  </si>
  <si>
    <t>KIIFCON Pvt Ltd</t>
  </si>
  <si>
    <t>M/s Heather Constructions  Pvt Ltd.</t>
  </si>
  <si>
    <t>Rs 115,78,04,627.43</t>
  </si>
  <si>
    <t>Nil</t>
  </si>
  <si>
    <t>TOTAL DAYS LOST</t>
  </si>
  <si>
    <t>This week</t>
  </si>
  <si>
    <t>Cum.</t>
  </si>
  <si>
    <t xml:space="preserve">Building permit </t>
  </si>
  <si>
    <t>``</t>
  </si>
  <si>
    <t>68000 cum</t>
  </si>
  <si>
    <t>431  cum</t>
  </si>
  <si>
    <t>Forecast schedule</t>
  </si>
  <si>
    <t>Earth filling in Zone 6
[2,76,133.083 m3]</t>
  </si>
  <si>
    <t>Admin Block Piling [68 nos]</t>
  </si>
  <si>
    <t xml:space="preserve"> Ongoing </t>
  </si>
  <si>
    <t>Admin Block Pile cap [68 nos]</t>
  </si>
  <si>
    <t xml:space="preserve">Not Started </t>
  </si>
  <si>
    <t>GFC Drawings</t>
  </si>
  <si>
    <t>KIIFCON/REPORT/02 dtd 23.04.2024</t>
  </si>
  <si>
    <t>Yard equipment PCC</t>
  </si>
  <si>
    <t>Yard equipment RCC</t>
  </si>
  <si>
    <t>Power Trf. LT, Completed.</t>
  </si>
  <si>
    <t>5 nos</t>
  </si>
  <si>
    <t>CD2 pipe installation completed, CD1,CD 3, CD 4, CD 6, CD9 &amp; CL 5 completed,.</t>
  </si>
  <si>
    <t>Piling of CD 1, CD 3, CD4, CD6, CD 9, CD 10, CL 5,  CD 10 completed, CD 11 piling works pending</t>
  </si>
  <si>
    <t>Intermittent  heavy rains</t>
  </si>
  <si>
    <t>Power Trf.&amp; LT Completed.</t>
  </si>
  <si>
    <t>:   1st EOT granted</t>
  </si>
  <si>
    <t>work cancelled</t>
  </si>
  <si>
    <t xml:space="preserve">Plinth/retaing wall </t>
  </si>
  <si>
    <t>Trench wall RCC</t>
  </si>
  <si>
    <t>Ls</t>
  </si>
  <si>
    <t>PHOTOGRAPHS</t>
  </si>
  <si>
    <t>Shifting Railway Overhead Barrier- Reinstallation complete</t>
  </si>
  <si>
    <t>B11</t>
  </si>
  <si>
    <t>Water proofing</t>
  </si>
  <si>
    <t>B9</t>
  </si>
  <si>
    <t>B10</t>
  </si>
  <si>
    <t>wip</t>
  </si>
  <si>
    <t>B12</t>
  </si>
  <si>
    <t>Cortol room building plinth area filling</t>
  </si>
  <si>
    <t>Work in progress</t>
  </si>
  <si>
    <t>B13</t>
  </si>
  <si>
    <t>Compund wall</t>
  </si>
  <si>
    <t>F</t>
  </si>
  <si>
    <t>F1</t>
  </si>
  <si>
    <t>East side excavation</t>
  </si>
  <si>
    <t>B14</t>
  </si>
  <si>
    <t>Cortol room building Floor- grade slab RCC</t>
  </si>
  <si>
    <t>Cortol room building Floor- grade slab PCC</t>
  </si>
  <si>
    <t>Pipeline Road</t>
  </si>
  <si>
    <t>Rm</t>
  </si>
  <si>
    <t>Work in progress, cast in situ cover slabs done in curved stretches</t>
  </si>
  <si>
    <t>Auxilliary supply load details</t>
  </si>
  <si>
    <t>Control Room Area</t>
  </si>
  <si>
    <t>Cum</t>
  </si>
  <si>
    <t>Submission of CBR values  of brought-down embankment soil, subgrade soil etc.</t>
  </si>
  <si>
    <t>Monthly report</t>
  </si>
  <si>
    <t>Water test for an alternate source at site</t>
  </si>
  <si>
    <t xml:space="preserve">Test results for Cement, Soil </t>
  </si>
  <si>
    <t>Statutory approvals</t>
  </si>
  <si>
    <t>PVD Design finalization</t>
  </si>
  <si>
    <t>work stoped at site and bar bending &amp; form work capentry work wip atIec out side yard</t>
  </si>
  <si>
    <t>E- Gen, DC Panel, Battery, station trf, 110 kV Isolator, Online UPS, battery, Summation meter, CR panel protection Relay</t>
  </si>
  <si>
    <t>Site office and allied facilities.</t>
  </si>
  <si>
    <t>Completed</t>
  </si>
  <si>
    <t>B15</t>
  </si>
  <si>
    <t>B16</t>
  </si>
  <si>
    <t>B17</t>
  </si>
  <si>
    <t>B18</t>
  </si>
  <si>
    <t>B19</t>
  </si>
  <si>
    <t>Roof slab shuttering</t>
  </si>
  <si>
    <t>B20</t>
  </si>
  <si>
    <t>Roof slab steel work</t>
  </si>
  <si>
    <t>B21</t>
  </si>
  <si>
    <t>Roof slab RCC</t>
  </si>
  <si>
    <t>D2</t>
  </si>
  <si>
    <t>110 kV Yard fencing fabrication</t>
  </si>
  <si>
    <t>F2</t>
  </si>
  <si>
    <t>West side excavation</t>
  </si>
  <si>
    <t>Not started</t>
  </si>
  <si>
    <t>F3</t>
  </si>
  <si>
    <t>North side excavation</t>
  </si>
  <si>
    <t>F4</t>
  </si>
  <si>
    <t>South side excavation</t>
  </si>
  <si>
    <t>Drain</t>
  </si>
  <si>
    <t>Drain -road</t>
  </si>
  <si>
    <t>Drain -Yard</t>
  </si>
  <si>
    <t>Control room area Column steeing out</t>
  </si>
  <si>
    <t>Column Steel work</t>
  </si>
  <si>
    <t>Column shuttering work</t>
  </si>
  <si>
    <t>Column RCC</t>
  </si>
  <si>
    <t>Mtr.</t>
  </si>
  <si>
    <t>110 KV Swicth yard Area</t>
  </si>
  <si>
    <t>Pipe line road - Duct casting completed</t>
  </si>
  <si>
    <t>Pipe line road slab casting completed</t>
  </si>
  <si>
    <t>R&amp;D Block</t>
  </si>
  <si>
    <t>R-D Block Piling [142 nos]</t>
  </si>
  <si>
    <t>Admin Block</t>
  </si>
  <si>
    <t>B22</t>
  </si>
  <si>
    <t>EOT-03 requested by the Contractor, PMC review in progress</t>
  </si>
  <si>
    <t>Labour union strike -Directly affect the progress of works</t>
  </si>
  <si>
    <t>Rig movement plan for piling works at RD Block</t>
  </si>
  <si>
    <t>Revised construction schedule</t>
  </si>
  <si>
    <t>CR Panel GTP and drawing - vendor approval</t>
  </si>
  <si>
    <t>Near Muvattupuzha River side</t>
  </si>
  <si>
    <t>Leading drain- Pipe laying works completed, River side -Shore protection works in progress</t>
  </si>
  <si>
    <t>For Stretch 1 and Stretch 3</t>
  </si>
  <si>
    <t>:   20 months</t>
  </si>
  <si>
    <t>:   3</t>
  </si>
  <si>
    <t>To complete Cover slab laying for drain and utility duct</t>
  </si>
  <si>
    <t>To complete Utility duct - Manhole</t>
  </si>
  <si>
    <t>:   16-05-2025</t>
  </si>
  <si>
    <t>months</t>
  </si>
  <si>
    <t>Admin Block Plinth Beam [ 552 m]</t>
  </si>
  <si>
    <t>Earth filling in Zone 6 (In Training Centre area)</t>
  </si>
  <si>
    <t>Zone 6</t>
  </si>
  <si>
    <t>R&amp;D</t>
  </si>
  <si>
    <t>Nos</t>
  </si>
  <si>
    <t>PILING WORKS (R&amp;D BLOCK)</t>
  </si>
  <si>
    <t>:   17.133 months</t>
  </si>
  <si>
    <t>Civil &amp; Electrical Non BOQ Extra item &amp; qty varition rate approval from TSC</t>
  </si>
  <si>
    <t>Shop drawing trench, yard mettaling etc</t>
  </si>
  <si>
    <t>110KV CT, CB, HT panel, LA, PT technical document</t>
  </si>
  <si>
    <t>Not strated</t>
  </si>
  <si>
    <t>Leading drain -RCC works at River side/Retaining wall works</t>
  </si>
  <si>
    <t>Subgrade FDD Test</t>
  </si>
  <si>
    <t>EARTH FILLING - FDT TESTS CONDUCTED IN TRAINING CENTRE AREA</t>
  </si>
  <si>
    <t>WORKS PLANNED FOR THIS WEEK</t>
  </si>
  <si>
    <t>WORKS PLANNED FOR THIS WEEK (20-01-2025 to 26-01-2025)</t>
  </si>
  <si>
    <t>110 kV Yard equipment foundation - steel</t>
  </si>
  <si>
    <t>110 kV Yard equipment foundation - PCC</t>
  </si>
  <si>
    <t>110 kV Yard equipment foundation - Pile chipping</t>
  </si>
  <si>
    <t>Column steel work at above plinth level</t>
  </si>
  <si>
    <t>Column shuttering work at above plinth level</t>
  </si>
  <si>
    <t>Column RCC at above plinth level</t>
  </si>
  <si>
    <t>Column setting out at above plinth level</t>
  </si>
  <si>
    <t>first &amp; second lift work in progress</t>
  </si>
  <si>
    <t>Major electrical items Drawing &amp; GTP approval and supply getting delayed due to rate finalisation.</t>
  </si>
  <si>
    <t>KIIFCON/REPORT/05 dtd 20.01.2025</t>
  </si>
  <si>
    <t>:   03-02-2025</t>
  </si>
  <si>
    <t>WORKS PLANNED FOR THIS WEEK (19-01-2025 to 25-01-2025)</t>
  </si>
  <si>
    <t>Stretch 1, CH 0+000 to 0+260 Road works- To complete subgrade works and inform leveling to CTE</t>
  </si>
  <si>
    <t>Subgrade works nearing completion</t>
  </si>
  <si>
    <t>Stretch 1, CH 0+300 to 0+500,  Subgrade filling fat LHS side filling and compation</t>
  </si>
  <si>
    <t>Stretch 2, CH.0+000 to CH. 0+410 To complete subgrade compaction works</t>
  </si>
  <si>
    <t>To complete Utility duct placing and jointing works</t>
  </si>
  <si>
    <t>Stretch 1 CH.0+300 to 0+500 subgrade works</t>
  </si>
  <si>
    <t>Stretch 1 Subgrade works at CH 0+000 to 0+260</t>
  </si>
  <si>
    <t>Cumulative Loose earth - 86068</t>
  </si>
  <si>
    <t>Admin Block Columns [68 nos]</t>
  </si>
  <si>
    <t>Ongoing</t>
  </si>
  <si>
    <t>T&amp;C Block</t>
  </si>
  <si>
    <t>T&amp;C Block Piling [85 nos]</t>
  </si>
  <si>
    <t>R&amp;D Block Piling [142 nos]</t>
  </si>
  <si>
    <t>R&amp;D Block Pile Cap [115 nos]</t>
  </si>
  <si>
    <t>Admin Block GF Slab &amp; Beams []</t>
  </si>
  <si>
    <t xml:space="preserve">EARTH FILLING WORKS </t>
  </si>
  <si>
    <t>COLUMN CASTING (ADMIN BLOCK)</t>
  </si>
  <si>
    <t>PILING CAGE WELDING WORKS (R&amp;D BLOCK                                                                             BAR BENDING FOR ADMIN BLOCK</t>
  </si>
  <si>
    <t>WEEKLY REPORT  dtd 20-01-2025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</si>
</sst>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3">
    <numFmt numFmtId="164" formatCode="dd\-mm\-yyyy"/>
    <numFmt numFmtId="165" formatCode="#0%"/>
    <numFmt numFmtId="166" formatCode="#0.00%"/>
    <numFmt numFmtId="167" formatCode="d\-m\-yyyy"/>
    <numFmt numFmtId="168" formatCode="#0.00"/>
    <numFmt numFmtId="169" formatCode="[&gt;0]\ &quot;₹&quot;\ * #,##0.00\ ;[&lt;0]\ &quot;₹&quot;\ * \-#,##0.00\ ;\ &quot;₹&quot;\ * &quot;-&quot;#??\ "/>
    <numFmt numFmtId="170" formatCode="d/m/yyyy"/>
    <numFmt numFmtId="171" formatCode="#0\ &quot;No.&quot;"/>
    <numFmt numFmtId="172" formatCode="#0\ &quot;Nos.&quot;"/>
    <numFmt numFmtId="173" formatCode="#0\ &quot;M3.&quot;"/>
    <numFmt numFmtId="174" formatCode="#0\ &quot;Mtr&quot;"/>
    <numFmt numFmtId="175" formatCode="#0\ &quot;Sq.Mtr.&quot;"/>
    <numFmt numFmtId="176" formatCode="#0\ &quot;Sq.Mtr&quot;"/>
  </numFmts>
  <fonts count="21" x14ac:knownFonts="1">
    <font>
      <sz val="10"/>
      <color rgb="FF000000"/>
      <name val="Arial"/>
    </font>
    <font>
      <sz val="10"/>
      <name val="Arial"/>
      <family val="2"/>
    </font>
    <font>
      <sz val="14"/>
      <name val="Arial"/>
      <family val="2"/>
    </font>
    <font>
      <b/>
      <sz val="36"/>
      <name val="Times New Roman"/>
      <family val="1"/>
    </font>
    <font>
      <sz val="12"/>
      <name val="Times New Roman"/>
      <family val="1"/>
    </font>
    <font>
      <b/>
      <sz val="12"/>
      <name val="Arial"/>
      <family val="2"/>
    </font>
    <font>
      <sz val="12"/>
      <name val="Arial"/>
      <family val="2"/>
    </font>
    <font>
      <sz val="9"/>
      <name val="Arial"/>
      <family val="2"/>
    </font>
    <font>
      <b/>
      <sz val="10"/>
      <name val="Arial"/>
      <family val="2"/>
    </font>
    <font>
      <b/>
      <sz val="12"/>
      <name val="Times New Roman"/>
      <family val="1"/>
    </font>
    <font>
      <b/>
      <sz val="12"/>
      <color rgb="FF0563C1"/>
      <name val="Times New Roman"/>
      <family val="1"/>
    </font>
    <font>
      <sz val="11"/>
      <name val="Aptos"/>
      <family val="2"/>
    </font>
    <font>
      <b/>
      <sz val="11"/>
      <name val="Aptos"/>
      <family val="2"/>
    </font>
    <font>
      <b/>
      <sz val="11"/>
      <color rgb="FF0563C1"/>
      <name val="Aptos"/>
      <family val="2"/>
    </font>
    <font>
      <sz val="11"/>
      <color rgb="FF000000"/>
      <name val="Arial"/>
      <family val="2"/>
    </font>
    <font>
      <sz val="16"/>
      <name val="Times New Roman"/>
      <family val="1"/>
    </font>
    <font>
      <sz val="10"/>
      <color rgb="FF000000"/>
      <name val="Arial"/>
      <family val="2"/>
    </font>
    <font>
      <sz val="8"/>
      <name val="Arial"/>
      <family val="2"/>
    </font>
    <font>
      <b/>
      <sz val="10"/>
      <color rgb="FF000000"/>
      <name val="Arial"/>
      <family val="2"/>
    </font>
    <font>
      <sz val="10"/>
      <color rgb="FF000000"/>
      <name val="Arial"/>
    </font>
    <font>
      <b/>
      <sz val="10"/>
      <color rgb="FF000000"/>
      <name val="Arial Unicode MS"/>
      <family val="2"/>
    </font>
  </fonts>
  <fills count="6">
    <fill>
      <patternFill patternType="none"/>
    </fill>
    <fill>
      <patternFill patternType="gray125"/>
    </fill>
    <fill>
      <patternFill patternType="solid">
        <fgColor rgb="FFF4B183"/>
      </patternFill>
    </fill>
    <fill>
      <patternFill patternType="solid">
        <fgColor rgb="FFFFFFFF"/>
      </patternFill>
    </fill>
    <fill>
      <patternFill patternType="solid">
        <fgColor rgb="FF8FAADC"/>
      </patternFill>
    </fill>
    <fill>
      <patternFill patternType="solid">
        <fgColor theme="9" tint="0.39997558519241921"/>
        <bgColor indexed="64"/>
      </patternFill>
    </fill>
  </fills>
  <borders count="67">
    <border>
      <left/>
      <right/>
      <top/>
      <bottom/>
      <diagonal/>
    </border>
    <border>
      <left style="double">
        <color rgb="FF000000"/>
      </left>
      <right/>
      <top style="double">
        <color rgb="FF000000"/>
      </top>
      <bottom/>
      <diagonal/>
    </border>
    <border>
      <left/>
      <right/>
      <top style="double">
        <color rgb="FF000000"/>
      </top>
      <bottom/>
      <diagonal/>
    </border>
    <border>
      <left/>
      <right style="double">
        <color rgb="FF000000"/>
      </right>
      <top style="double">
        <color rgb="FF000000"/>
      </top>
      <bottom/>
      <diagonal/>
    </border>
    <border>
      <left style="double">
        <color rgb="FF000000"/>
      </left>
      <right/>
      <top/>
      <bottom/>
      <diagonal/>
    </border>
    <border>
      <left/>
      <right style="double">
        <color rgb="FF000000"/>
      </right>
      <top/>
      <bottom/>
      <diagonal/>
    </border>
    <border>
      <left style="double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double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double">
        <color rgb="FF000000"/>
      </bottom>
      <diagonal/>
    </border>
    <border>
      <left style="dotted">
        <color rgb="FF000000"/>
      </left>
      <right style="dotted">
        <color rgb="FF000000"/>
      </right>
      <top style="dotted">
        <color rgb="FF000000"/>
      </top>
      <bottom style="dotted">
        <color rgb="FF000000"/>
      </bottom>
      <diagonal/>
    </border>
    <border>
      <left style="dotted">
        <color rgb="FF000000"/>
      </left>
      <right style="dotted">
        <color rgb="FF000000"/>
      </right>
      <top style="dotted">
        <color rgb="FF000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dotted">
        <color rgb="FF000000"/>
      </right>
      <top style="dotted">
        <color rgb="FF000000"/>
      </top>
      <bottom style="dotted">
        <color rgb="FF000000"/>
      </bottom>
      <diagonal/>
    </border>
    <border>
      <left style="dotted">
        <color rgb="FF000000"/>
      </left>
      <right style="thin">
        <color indexed="64"/>
      </right>
      <top style="dotted">
        <color rgb="FF000000"/>
      </top>
      <bottom style="dotted">
        <color rgb="FF000000"/>
      </bottom>
      <diagonal/>
    </border>
    <border>
      <left style="thin">
        <color indexed="64"/>
      </left>
      <right style="dotted">
        <color rgb="FF000000"/>
      </right>
      <top style="dotted">
        <color rgb="FF000000"/>
      </top>
      <bottom/>
      <diagonal/>
    </border>
    <border>
      <left style="dotted">
        <color rgb="FF000000"/>
      </left>
      <right style="thin">
        <color indexed="64"/>
      </right>
      <top style="dotted">
        <color rgb="FF000000"/>
      </top>
      <bottom/>
      <diagonal/>
    </border>
    <border>
      <left style="thin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indexed="64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/>
      <bottom style="double">
        <color rgb="FF000000"/>
      </bottom>
      <diagonal/>
    </border>
    <border>
      <left/>
      <right style="thin">
        <color rgb="FF000000"/>
      </right>
      <top/>
      <bottom style="double">
        <color rgb="FF000000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indexed="64"/>
      </right>
      <top style="thin">
        <color rgb="FF000000"/>
      </top>
      <bottom/>
      <diagonal/>
    </border>
    <border>
      <left style="thin">
        <color indexed="64"/>
      </left>
      <right/>
      <top/>
      <bottom style="thin">
        <color rgb="FF000000"/>
      </bottom>
      <diagonal/>
    </border>
    <border>
      <left style="double">
        <color rgb="FF000000"/>
      </left>
      <right/>
      <top style="thin">
        <color rgb="FF000000"/>
      </top>
      <bottom/>
      <diagonal/>
    </border>
    <border>
      <left/>
      <right style="double">
        <color rgb="FF000000"/>
      </right>
      <top style="thin">
        <color rgb="FF000000"/>
      </top>
      <bottom/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n">
        <color rgb="FF000000"/>
      </bottom>
      <diagonal/>
    </border>
    <border>
      <left/>
      <right style="double">
        <color rgb="FF000000"/>
      </right>
      <top style="thin">
        <color rgb="FF000000"/>
      </top>
      <bottom style="thin">
        <color rgb="FF000000"/>
      </bottom>
      <diagonal/>
    </border>
    <border>
      <left style="dotted">
        <color rgb="FF000000"/>
      </left>
      <right/>
      <top style="dotted">
        <color rgb="FF000000"/>
      </top>
      <bottom style="dotted">
        <color rgb="FF000000"/>
      </bottom>
      <diagonal/>
    </border>
    <border>
      <left/>
      <right/>
      <top style="dotted">
        <color rgb="FF000000"/>
      </top>
      <bottom style="dotted">
        <color rgb="FF000000"/>
      </bottom>
      <diagonal/>
    </border>
    <border>
      <left/>
      <right style="thin">
        <color indexed="64"/>
      </right>
      <top style="dotted">
        <color rgb="FF000000"/>
      </top>
      <bottom style="dotted">
        <color rgb="FF000000"/>
      </bottom>
      <diagonal/>
    </border>
    <border>
      <left style="thin">
        <color rgb="FF000000"/>
      </left>
      <right style="thin">
        <color indexed="64"/>
      </right>
      <top/>
      <bottom style="thin">
        <color rgb="FF000000"/>
      </bottom>
      <diagonal/>
    </border>
    <border>
      <left style="thin">
        <color indexed="64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</borders>
  <cellStyleXfs count="3">
    <xf numFmtId="0" fontId="0" fillId="0" borderId="0"/>
    <xf numFmtId="0" fontId="16" fillId="0" borderId="0"/>
    <xf numFmtId="9" fontId="19" fillId="0" borderId="0" applyFont="0" applyFill="0" applyBorder="0" applyAlignment="0" applyProtection="0"/>
  </cellStyleXfs>
  <cellXfs count="363">
    <xf numFmtId="0" fontId="0" fillId="0" borderId="0" xfId="0"/>
    <xf numFmtId="0" fontId="1" fillId="0" borderId="0" xfId="0" applyFont="1"/>
    <xf numFmtId="0" fontId="2" fillId="0" borderId="0" xfId="0" applyFont="1" applyAlignment="1">
      <alignment vertical="top"/>
    </xf>
    <xf numFmtId="0" fontId="1" fillId="0" borderId="0" xfId="0" applyFont="1" applyAlignment="1">
      <alignment wrapText="1"/>
    </xf>
    <xf numFmtId="0" fontId="3" fillId="0" borderId="0" xfId="0" applyFont="1"/>
    <xf numFmtId="0" fontId="4" fillId="0" borderId="0" xfId="0" applyFont="1" applyAlignment="1">
      <alignment horizontal="center"/>
    </xf>
    <xf numFmtId="0" fontId="4" fillId="0" borderId="0" xfId="0" applyFont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5" fillId="0" borderId="4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5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8" fillId="0" borderId="0" xfId="0" applyFont="1" applyAlignment="1">
      <alignment horizontal="center"/>
    </xf>
    <xf numFmtId="0" fontId="5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0" fontId="9" fillId="0" borderId="9" xfId="0" applyFont="1" applyBorder="1" applyAlignment="1">
      <alignment horizontal="left"/>
    </xf>
    <xf numFmtId="0" fontId="9" fillId="0" borderId="0" xfId="0" applyFont="1" applyAlignment="1">
      <alignment horizontal="left"/>
    </xf>
    <xf numFmtId="0" fontId="9" fillId="0" borderId="10" xfId="0" applyFont="1" applyBorder="1" applyAlignment="1">
      <alignment horizontal="left"/>
    </xf>
    <xf numFmtId="0" fontId="4" fillId="0" borderId="10" xfId="0" applyFont="1" applyBorder="1"/>
    <xf numFmtId="0" fontId="9" fillId="0" borderId="11" xfId="0" applyFont="1" applyBorder="1" applyAlignment="1">
      <alignment horizontal="left"/>
    </xf>
    <xf numFmtId="0" fontId="4" fillId="0" borderId="7" xfId="0" applyFont="1" applyBorder="1"/>
    <xf numFmtId="0" fontId="9" fillId="0" borderId="7" xfId="0" applyFont="1" applyBorder="1" applyAlignment="1">
      <alignment horizontal="left"/>
    </xf>
    <xf numFmtId="0" fontId="9" fillId="2" borderId="13" xfId="0" applyFont="1" applyFill="1" applyBorder="1" applyAlignment="1">
      <alignment horizontal="center" wrapText="1"/>
    </xf>
    <xf numFmtId="0" fontId="9" fillId="2" borderId="15" xfId="0" applyFont="1" applyFill="1" applyBorder="1" applyAlignment="1">
      <alignment horizontal="center" wrapText="1"/>
    </xf>
    <xf numFmtId="0" fontId="9" fillId="0" borderId="12" xfId="0" applyFont="1" applyBorder="1" applyAlignment="1">
      <alignment horizontal="center" vertical="center" wrapText="1"/>
    </xf>
    <xf numFmtId="0" fontId="9" fillId="0" borderId="13" xfId="0" applyFont="1" applyBorder="1" applyAlignment="1">
      <alignment horizontal="left" vertical="center" wrapText="1"/>
    </xf>
    <xf numFmtId="164" fontId="9" fillId="0" borderId="13" xfId="0" applyNumberFormat="1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 wrapText="1"/>
    </xf>
    <xf numFmtId="0" fontId="4" fillId="0" borderId="13" xfId="0" applyFont="1" applyBorder="1" applyAlignment="1">
      <alignment horizontal="center" vertical="center"/>
    </xf>
    <xf numFmtId="0" fontId="4" fillId="0" borderId="13" xfId="0" applyFont="1" applyBorder="1" applyAlignment="1">
      <alignment horizontal="left" vertical="center" wrapText="1"/>
    </xf>
    <xf numFmtId="164" fontId="4" fillId="0" borderId="13" xfId="0" applyNumberFormat="1" applyFont="1" applyBorder="1" applyAlignment="1">
      <alignment horizontal="center" vertical="center"/>
    </xf>
    <xf numFmtId="165" fontId="4" fillId="0" borderId="13" xfId="0" applyNumberFormat="1" applyFont="1" applyBorder="1" applyAlignment="1">
      <alignment horizontal="center" vertical="center"/>
    </xf>
    <xf numFmtId="165" fontId="4" fillId="0" borderId="13" xfId="0" applyNumberFormat="1" applyFont="1" applyBorder="1" applyAlignment="1">
      <alignment horizontal="left" vertical="center" wrapText="1"/>
    </xf>
    <xf numFmtId="166" fontId="9" fillId="0" borderId="13" xfId="0" applyNumberFormat="1" applyFont="1" applyBorder="1" applyAlignment="1">
      <alignment horizontal="center" vertical="center"/>
    </xf>
    <xf numFmtId="166" fontId="4" fillId="0" borderId="13" xfId="0" applyNumberFormat="1" applyFont="1" applyBorder="1" applyAlignment="1">
      <alignment horizontal="center" vertical="center"/>
    </xf>
    <xf numFmtId="167" fontId="4" fillId="0" borderId="13" xfId="0" applyNumberFormat="1" applyFont="1" applyBorder="1" applyAlignment="1">
      <alignment horizontal="center" vertical="center"/>
    </xf>
    <xf numFmtId="168" fontId="4" fillId="0" borderId="13" xfId="0" applyNumberFormat="1" applyFont="1" applyBorder="1" applyAlignment="1">
      <alignment horizontal="center" vertical="center"/>
    </xf>
    <xf numFmtId="169" fontId="4" fillId="0" borderId="13" xfId="0" applyNumberFormat="1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left" vertical="center" wrapText="1"/>
    </xf>
    <xf numFmtId="164" fontId="4" fillId="0" borderId="10" xfId="0" applyNumberFormat="1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165" fontId="4" fillId="0" borderId="10" xfId="0" applyNumberFormat="1" applyFont="1" applyBorder="1" applyAlignment="1">
      <alignment horizontal="center" vertical="center"/>
    </xf>
    <xf numFmtId="3" fontId="4" fillId="0" borderId="10" xfId="0" applyNumberFormat="1" applyFont="1" applyBorder="1" applyAlignment="1">
      <alignment horizontal="center" vertical="center"/>
    </xf>
    <xf numFmtId="0" fontId="4" fillId="3" borderId="14" xfId="0" applyFont="1" applyFill="1" applyBorder="1" applyAlignment="1">
      <alignment horizontal="center" vertical="center" wrapText="1"/>
    </xf>
    <xf numFmtId="0" fontId="9" fillId="0" borderId="14" xfId="0" applyFont="1" applyBorder="1" applyAlignment="1">
      <alignment horizontal="left" vertical="center" wrapText="1"/>
    </xf>
    <xf numFmtId="164" fontId="4" fillId="0" borderId="14" xfId="0" applyNumberFormat="1" applyFont="1" applyBorder="1" applyAlignment="1">
      <alignment horizontal="center" vertical="center"/>
    </xf>
    <xf numFmtId="165" fontId="4" fillId="0" borderId="14" xfId="0" applyNumberFormat="1" applyFont="1" applyBorder="1" applyAlignment="1">
      <alignment horizontal="center" vertical="center"/>
    </xf>
    <xf numFmtId="0" fontId="4" fillId="0" borderId="14" xfId="0" applyFont="1" applyBorder="1" applyAlignment="1">
      <alignment horizontal="left" vertical="center" wrapText="1"/>
    </xf>
    <xf numFmtId="0" fontId="4" fillId="3" borderId="17" xfId="0" applyFont="1" applyFill="1" applyBorder="1" applyAlignment="1">
      <alignment horizontal="center" vertical="center" wrapText="1"/>
    </xf>
    <xf numFmtId="0" fontId="4" fillId="0" borderId="17" xfId="0" applyFont="1" applyBorder="1" applyAlignment="1">
      <alignment horizontal="left" vertical="center" wrapText="1"/>
    </xf>
    <xf numFmtId="164" fontId="4" fillId="0" borderId="17" xfId="0" applyNumberFormat="1" applyFont="1" applyBorder="1" applyAlignment="1">
      <alignment horizontal="center" vertical="center"/>
    </xf>
    <xf numFmtId="165" fontId="4" fillId="0" borderId="17" xfId="0" applyNumberFormat="1" applyFont="1" applyBorder="1" applyAlignment="1">
      <alignment horizontal="center" vertical="center"/>
    </xf>
    <xf numFmtId="0" fontId="9" fillId="0" borderId="14" xfId="0" applyFont="1" applyBorder="1" applyAlignment="1">
      <alignment horizontal="center"/>
    </xf>
    <xf numFmtId="0" fontId="9" fillId="0" borderId="14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170" fontId="4" fillId="0" borderId="12" xfId="0" applyNumberFormat="1" applyFont="1" applyBorder="1" applyAlignment="1">
      <alignment horizontal="left" vertical="center"/>
    </xf>
    <xf numFmtId="0" fontId="4" fillId="0" borderId="14" xfId="0" applyFont="1" applyBorder="1" applyAlignment="1">
      <alignment horizontal="center" vertical="center"/>
    </xf>
    <xf numFmtId="0" fontId="4" fillId="0" borderId="7" xfId="0" applyFont="1" applyBorder="1" applyAlignment="1">
      <alignment horizontal="left" vertical="center" wrapText="1"/>
    </xf>
    <xf numFmtId="0" fontId="9" fillId="2" borderId="13" xfId="0" applyFont="1" applyFill="1" applyBorder="1" applyAlignment="1">
      <alignment horizontal="left"/>
    </xf>
    <xf numFmtId="0" fontId="4" fillId="0" borderId="14" xfId="0" applyFont="1" applyBorder="1" applyAlignment="1">
      <alignment horizontal="center" vertical="top"/>
    </xf>
    <xf numFmtId="0" fontId="4" fillId="4" borderId="14" xfId="0" applyFont="1" applyFill="1" applyBorder="1" applyAlignment="1">
      <alignment horizontal="center"/>
    </xf>
    <xf numFmtId="0" fontId="9" fillId="4" borderId="21" xfId="0" applyFont="1" applyFill="1" applyBorder="1" applyAlignment="1">
      <alignment horizontal="left"/>
    </xf>
    <xf numFmtId="0" fontId="9" fillId="4" borderId="22" xfId="0" applyFont="1" applyFill="1" applyBorder="1" applyAlignment="1">
      <alignment horizontal="left"/>
    </xf>
    <xf numFmtId="0" fontId="9" fillId="4" borderId="15" xfId="0" applyFont="1" applyFill="1" applyBorder="1" applyAlignment="1">
      <alignment horizontal="left"/>
    </xf>
    <xf numFmtId="0" fontId="4" fillId="0" borderId="14" xfId="0" applyFont="1" applyBorder="1" applyAlignment="1">
      <alignment horizontal="center"/>
    </xf>
    <xf numFmtId="0" fontId="4" fillId="4" borderId="17" xfId="0" applyFont="1" applyFill="1" applyBorder="1" applyAlignment="1">
      <alignment horizontal="center"/>
    </xf>
    <xf numFmtId="0" fontId="9" fillId="4" borderId="18" xfId="0" applyFont="1" applyFill="1" applyBorder="1" applyAlignment="1">
      <alignment horizontal="left"/>
    </xf>
    <xf numFmtId="0" fontId="9" fillId="4" borderId="19" xfId="0" applyFont="1" applyFill="1" applyBorder="1" applyAlignment="1">
      <alignment horizontal="left"/>
    </xf>
    <xf numFmtId="0" fontId="9" fillId="4" borderId="20" xfId="0" applyFont="1" applyFill="1" applyBorder="1" applyAlignment="1">
      <alignment horizontal="left"/>
    </xf>
    <xf numFmtId="0" fontId="4" fillId="4" borderId="12" xfId="0" applyFont="1" applyFill="1" applyBorder="1" applyAlignment="1">
      <alignment horizontal="center"/>
    </xf>
    <xf numFmtId="0" fontId="9" fillId="4" borderId="11" xfId="0" applyFont="1" applyFill="1" applyBorder="1" applyAlignment="1">
      <alignment horizontal="left"/>
    </xf>
    <xf numFmtId="0" fontId="9" fillId="4" borderId="7" xfId="0" applyFont="1" applyFill="1" applyBorder="1" applyAlignment="1">
      <alignment horizontal="left"/>
    </xf>
    <xf numFmtId="0" fontId="9" fillId="4" borderId="13" xfId="0" applyFont="1" applyFill="1" applyBorder="1" applyAlignment="1">
      <alignment horizontal="left"/>
    </xf>
    <xf numFmtId="0" fontId="4" fillId="0" borderId="9" xfId="0" applyFont="1" applyBorder="1" applyAlignment="1">
      <alignment horizontal="center"/>
    </xf>
    <xf numFmtId="0" fontId="9" fillId="0" borderId="0" xfId="0" applyFont="1"/>
    <xf numFmtId="0" fontId="4" fillId="0" borderId="10" xfId="0" applyFont="1" applyBorder="1" applyAlignment="1">
      <alignment wrapText="1"/>
    </xf>
    <xf numFmtId="0" fontId="9" fillId="0" borderId="9" xfId="0" applyFont="1" applyBorder="1" applyAlignment="1">
      <alignment horizontal="center"/>
    </xf>
    <xf numFmtId="0" fontId="9" fillId="0" borderId="10" xfId="0" applyFont="1" applyBorder="1" applyAlignment="1">
      <alignment wrapText="1"/>
    </xf>
    <xf numFmtId="0" fontId="9" fillId="0" borderId="11" xfId="0" applyFont="1" applyBorder="1" applyAlignment="1">
      <alignment horizontal="center"/>
    </xf>
    <xf numFmtId="0" fontId="9" fillId="0" borderId="7" xfId="0" applyFont="1" applyBorder="1"/>
    <xf numFmtId="0" fontId="9" fillId="0" borderId="13" xfId="0" applyFont="1" applyBorder="1" applyAlignment="1">
      <alignment wrapText="1"/>
    </xf>
    <xf numFmtId="0" fontId="4" fillId="0" borderId="0" xfId="0" applyFont="1" applyAlignment="1">
      <alignment wrapText="1"/>
    </xf>
    <xf numFmtId="0" fontId="11" fillId="0" borderId="26" xfId="0" applyFont="1" applyBorder="1" applyAlignment="1">
      <alignment vertical="center"/>
    </xf>
    <xf numFmtId="0" fontId="11" fillId="0" borderId="27" xfId="0" applyFont="1" applyBorder="1" applyAlignment="1">
      <alignment vertical="center"/>
    </xf>
    <xf numFmtId="0" fontId="11" fillId="0" borderId="0" xfId="0" applyFont="1" applyAlignment="1">
      <alignment vertical="center"/>
    </xf>
    <xf numFmtId="0" fontId="12" fillId="0" borderId="32" xfId="0" applyFont="1" applyBorder="1" applyAlignment="1">
      <alignment horizontal="center" vertical="center" wrapText="1"/>
    </xf>
    <xf numFmtId="0" fontId="11" fillId="0" borderId="0" xfId="0" applyFont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1" fillId="0" borderId="33" xfId="0" applyFont="1" applyBorder="1" applyAlignment="1">
      <alignment horizontal="center" vertical="center"/>
    </xf>
    <xf numFmtId="0" fontId="11" fillId="0" borderId="14" xfId="0" applyFont="1" applyBorder="1" applyAlignment="1">
      <alignment horizontal="center" vertical="center"/>
    </xf>
    <xf numFmtId="0" fontId="11" fillId="0" borderId="38" xfId="0" applyFont="1" applyBorder="1" applyAlignment="1">
      <alignment horizontal="center" vertical="center" wrapText="1"/>
    </xf>
    <xf numFmtId="0" fontId="12" fillId="0" borderId="38" xfId="0" applyFont="1" applyBorder="1" applyAlignment="1">
      <alignment horizontal="left" vertical="center" wrapText="1"/>
    </xf>
    <xf numFmtId="0" fontId="12" fillId="0" borderId="14" xfId="0" applyFont="1" applyBorder="1" applyAlignment="1">
      <alignment horizontal="left" vertical="center"/>
    </xf>
    <xf numFmtId="0" fontId="12" fillId="0" borderId="39" xfId="0" applyFont="1" applyBorder="1" applyAlignment="1">
      <alignment horizontal="center" vertical="center"/>
    </xf>
    <xf numFmtId="170" fontId="11" fillId="0" borderId="14" xfId="0" applyNumberFormat="1" applyFont="1" applyBorder="1" applyAlignment="1">
      <alignment horizontal="center" vertical="center"/>
    </xf>
    <xf numFmtId="0" fontId="11" fillId="0" borderId="39" xfId="0" applyFont="1" applyBorder="1" applyAlignment="1">
      <alignment vertical="center" wrapText="1"/>
    </xf>
    <xf numFmtId="0" fontId="12" fillId="0" borderId="14" xfId="0" applyFont="1" applyBorder="1" applyAlignment="1">
      <alignment horizontal="center" vertical="center" wrapText="1"/>
    </xf>
    <xf numFmtId="0" fontId="11" fillId="4" borderId="38" xfId="0" applyFont="1" applyFill="1" applyBorder="1" applyAlignment="1">
      <alignment horizontal="center" vertical="center" wrapText="1"/>
    </xf>
    <xf numFmtId="0" fontId="11" fillId="0" borderId="38" xfId="0" applyFont="1" applyBorder="1" applyAlignment="1">
      <alignment horizontal="left" vertical="center" wrapText="1"/>
    </xf>
    <xf numFmtId="0" fontId="12" fillId="0" borderId="14" xfId="0" applyFont="1" applyBorder="1" applyAlignment="1">
      <alignment vertical="center"/>
    </xf>
    <xf numFmtId="0" fontId="12" fillId="0" borderId="39" xfId="0" applyFont="1" applyBorder="1" applyAlignment="1">
      <alignment horizontal="left" vertical="center"/>
    </xf>
    <xf numFmtId="0" fontId="14" fillId="0" borderId="0" xfId="0" applyFont="1"/>
    <xf numFmtId="0" fontId="11" fillId="0" borderId="0" xfId="0" applyFont="1" applyAlignment="1">
      <alignment vertical="center" wrapText="1"/>
    </xf>
    <xf numFmtId="0" fontId="9" fillId="0" borderId="0" xfId="0" applyFont="1" applyAlignment="1">
      <alignment horizontal="center"/>
    </xf>
    <xf numFmtId="0" fontId="15" fillId="0" borderId="0" xfId="0" applyFont="1"/>
    <xf numFmtId="0" fontId="16" fillId="0" borderId="0" xfId="1"/>
    <xf numFmtId="0" fontId="9" fillId="0" borderId="0" xfId="1" applyFont="1" applyAlignment="1">
      <alignment horizontal="left" vertical="center"/>
    </xf>
    <xf numFmtId="0" fontId="4" fillId="0" borderId="0" xfId="1" applyFont="1"/>
    <xf numFmtId="0" fontId="4" fillId="0" borderId="42" xfId="0" applyFont="1" applyBorder="1" applyAlignment="1">
      <alignment horizontal="left" vertical="center"/>
    </xf>
    <xf numFmtId="170" fontId="4" fillId="0" borderId="42" xfId="0" applyNumberFormat="1" applyFont="1" applyBorder="1" applyAlignment="1">
      <alignment horizontal="left" vertical="center"/>
    </xf>
    <xf numFmtId="0" fontId="9" fillId="0" borderId="10" xfId="0" applyFont="1" applyBorder="1"/>
    <xf numFmtId="0" fontId="1" fillId="0" borderId="1" xfId="1" applyFont="1" applyBorder="1"/>
    <xf numFmtId="0" fontId="1" fillId="0" borderId="2" xfId="1" applyFont="1" applyBorder="1"/>
    <xf numFmtId="0" fontId="1" fillId="0" borderId="3" xfId="1" applyFont="1" applyBorder="1"/>
    <xf numFmtId="0" fontId="5" fillId="0" borderId="4" xfId="1" applyFont="1" applyBorder="1" applyAlignment="1">
      <alignment horizontal="center"/>
    </xf>
    <xf numFmtId="0" fontId="5" fillId="0" borderId="0" xfId="1" applyFont="1" applyAlignment="1">
      <alignment horizontal="center"/>
    </xf>
    <xf numFmtId="0" fontId="5" fillId="0" borderId="5" xfId="1" applyFont="1" applyBorder="1" applyAlignment="1">
      <alignment horizontal="center"/>
    </xf>
    <xf numFmtId="0" fontId="6" fillId="0" borderId="0" xfId="1" applyFont="1" applyAlignment="1">
      <alignment horizontal="center"/>
    </xf>
    <xf numFmtId="0" fontId="8" fillId="0" borderId="0" xfId="1" applyFont="1" applyAlignment="1">
      <alignment horizontal="center"/>
    </xf>
    <xf numFmtId="0" fontId="5" fillId="0" borderId="6" xfId="1" applyFont="1" applyBorder="1" applyAlignment="1">
      <alignment horizontal="center"/>
    </xf>
    <xf numFmtId="0" fontId="6" fillId="0" borderId="7" xfId="1" applyFont="1" applyBorder="1" applyAlignment="1">
      <alignment horizontal="center"/>
    </xf>
    <xf numFmtId="0" fontId="6" fillId="0" borderId="8" xfId="1" applyFont="1" applyBorder="1" applyAlignment="1">
      <alignment horizontal="center"/>
    </xf>
    <xf numFmtId="0" fontId="4" fillId="0" borderId="19" xfId="1" applyFont="1" applyBorder="1"/>
    <xf numFmtId="0" fontId="9" fillId="0" borderId="19" xfId="1" applyFont="1" applyBorder="1" applyAlignment="1">
      <alignment horizontal="left" vertical="center"/>
    </xf>
    <xf numFmtId="0" fontId="9" fillId="0" borderId="0" xfId="1" applyFont="1" applyAlignment="1">
      <alignment horizontal="left"/>
    </xf>
    <xf numFmtId="0" fontId="9" fillId="0" borderId="19" xfId="1" applyFont="1" applyBorder="1" applyAlignment="1">
      <alignment horizontal="left"/>
    </xf>
    <xf numFmtId="0" fontId="9" fillId="0" borderId="23" xfId="1" applyFont="1" applyBorder="1"/>
    <xf numFmtId="0" fontId="4" fillId="0" borderId="42" xfId="0" applyFont="1" applyBorder="1" applyAlignment="1">
      <alignment horizontal="left" vertical="center" wrapText="1"/>
    </xf>
    <xf numFmtId="0" fontId="18" fillId="0" borderId="0" xfId="1" applyFont="1"/>
    <xf numFmtId="0" fontId="9" fillId="0" borderId="0" xfId="1" applyFont="1"/>
    <xf numFmtId="0" fontId="4" fillId="0" borderId="0" xfId="1" applyFont="1" applyAlignment="1">
      <alignment horizontal="center"/>
    </xf>
    <xf numFmtId="0" fontId="9" fillId="0" borderId="0" xfId="1" applyFont="1" applyAlignment="1">
      <alignment horizontal="center" vertical="center"/>
    </xf>
    <xf numFmtId="0" fontId="4" fillId="0" borderId="30" xfId="0" applyFont="1" applyBorder="1" applyAlignment="1">
      <alignment horizontal="left" vertical="center"/>
    </xf>
    <xf numFmtId="0" fontId="4" fillId="0" borderId="31" xfId="0" applyFont="1" applyBorder="1" applyAlignment="1">
      <alignment horizontal="left" vertical="center"/>
    </xf>
    <xf numFmtId="14" fontId="8" fillId="0" borderId="0" xfId="0" applyNumberFormat="1" applyFont="1" applyAlignment="1">
      <alignment horizontal="center"/>
    </xf>
    <xf numFmtId="0" fontId="4" fillId="0" borderId="14" xfId="1" applyFont="1" applyBorder="1" applyAlignment="1">
      <alignment horizontal="center" vertical="center"/>
    </xf>
    <xf numFmtId="0" fontId="4" fillId="0" borderId="9" xfId="1" applyFont="1" applyBorder="1"/>
    <xf numFmtId="0" fontId="4" fillId="0" borderId="10" xfId="1" applyFont="1" applyBorder="1" applyAlignment="1">
      <alignment wrapText="1"/>
    </xf>
    <xf numFmtId="0" fontId="9" fillId="0" borderId="45" xfId="1" applyFont="1" applyBorder="1"/>
    <xf numFmtId="0" fontId="9" fillId="0" borderId="11" xfId="1" applyFont="1" applyBorder="1"/>
    <xf numFmtId="0" fontId="16" fillId="0" borderId="7" xfId="1" applyBorder="1"/>
    <xf numFmtId="0" fontId="9" fillId="0" borderId="7" xfId="1" applyFont="1" applyBorder="1"/>
    <xf numFmtId="0" fontId="9" fillId="0" borderId="13" xfId="1" applyFont="1" applyBorder="1" applyAlignment="1">
      <alignment wrapText="1"/>
    </xf>
    <xf numFmtId="0" fontId="4" fillId="0" borderId="14" xfId="1" applyFont="1" applyBorder="1" applyAlignment="1">
      <alignment horizontal="left" vertical="center" wrapText="1"/>
    </xf>
    <xf numFmtId="0" fontId="12" fillId="0" borderId="47" xfId="0" applyFont="1" applyBorder="1" applyAlignment="1">
      <alignment horizontal="left" vertical="center" wrapText="1"/>
    </xf>
    <xf numFmtId="0" fontId="12" fillId="0" borderId="17" xfId="0" applyFont="1" applyBorder="1" applyAlignment="1">
      <alignment horizontal="left" vertical="center"/>
    </xf>
    <xf numFmtId="0" fontId="12" fillId="0" borderId="48" xfId="0" applyFont="1" applyBorder="1" applyAlignment="1">
      <alignment horizontal="center" vertical="center"/>
    </xf>
    <xf numFmtId="0" fontId="11" fillId="0" borderId="42" xfId="0" applyFont="1" applyBorder="1" applyAlignment="1">
      <alignment horizontal="center" vertical="center" wrapText="1"/>
    </xf>
    <xf numFmtId="14" fontId="11" fillId="0" borderId="42" xfId="0" applyNumberFormat="1" applyFont="1" applyBorder="1" applyAlignment="1">
      <alignment horizontal="center" vertical="center"/>
    </xf>
    <xf numFmtId="0" fontId="11" fillId="0" borderId="42" xfId="0" applyFont="1" applyBorder="1" applyAlignment="1">
      <alignment horizontal="center" vertical="center"/>
    </xf>
    <xf numFmtId="0" fontId="11" fillId="0" borderId="42" xfId="0" applyFont="1" applyBorder="1" applyAlignment="1">
      <alignment vertical="center" wrapText="1"/>
    </xf>
    <xf numFmtId="0" fontId="11" fillId="0" borderId="21" xfId="0" applyFont="1" applyBorder="1" applyAlignment="1">
      <alignment horizontal="left" vertical="center" wrapText="1"/>
    </xf>
    <xf numFmtId="0" fontId="11" fillId="0" borderId="22" xfId="0" applyFont="1" applyBorder="1" applyAlignment="1">
      <alignment horizontal="left" vertical="center" wrapText="1"/>
    </xf>
    <xf numFmtId="0" fontId="11" fillId="0" borderId="41" xfId="0" applyFont="1" applyBorder="1" applyAlignment="1">
      <alignment horizontal="left" vertical="center" wrapText="1"/>
    </xf>
    <xf numFmtId="0" fontId="9" fillId="0" borderId="50" xfId="1" applyFont="1" applyBorder="1" applyAlignment="1">
      <alignment horizontal="left" vertical="center"/>
    </xf>
    <xf numFmtId="0" fontId="9" fillId="0" borderId="51" xfId="1" applyFont="1" applyBorder="1" applyAlignment="1">
      <alignment horizontal="left"/>
    </xf>
    <xf numFmtId="0" fontId="9" fillId="0" borderId="4" xfId="1" applyFont="1" applyBorder="1" applyAlignment="1">
      <alignment horizontal="left" vertical="center"/>
    </xf>
    <xf numFmtId="0" fontId="9" fillId="0" borderId="5" xfId="1" applyFont="1" applyBorder="1" applyAlignment="1">
      <alignment horizontal="left"/>
    </xf>
    <xf numFmtId="0" fontId="4" fillId="0" borderId="5" xfId="1" applyFont="1" applyBorder="1"/>
    <xf numFmtId="0" fontId="9" fillId="2" borderId="14" xfId="1" applyFont="1" applyFill="1" applyBorder="1" applyAlignment="1">
      <alignment horizontal="center" wrapText="1"/>
    </xf>
    <xf numFmtId="0" fontId="9" fillId="2" borderId="53" xfId="1" applyFont="1" applyFill="1" applyBorder="1" applyAlignment="1">
      <alignment horizontal="center" wrapText="1"/>
    </xf>
    <xf numFmtId="0" fontId="9" fillId="0" borderId="52" xfId="1" applyFont="1" applyBorder="1" applyAlignment="1">
      <alignment horizontal="center"/>
    </xf>
    <xf numFmtId="0" fontId="9" fillId="0" borderId="14" xfId="1" applyFont="1" applyBorder="1" applyAlignment="1">
      <alignment horizontal="left" wrapText="1"/>
    </xf>
    <xf numFmtId="14" fontId="9" fillId="0" borderId="14" xfId="1" applyNumberFormat="1" applyFont="1" applyBorder="1" applyAlignment="1">
      <alignment horizontal="center" vertical="center" wrapText="1"/>
    </xf>
    <xf numFmtId="164" fontId="9" fillId="0" borderId="14" xfId="1" applyNumberFormat="1" applyFont="1" applyBorder="1" applyAlignment="1">
      <alignment horizontal="center"/>
    </xf>
    <xf numFmtId="0" fontId="9" fillId="0" borderId="14" xfId="1" applyFont="1" applyBorder="1" applyAlignment="1">
      <alignment horizontal="center"/>
    </xf>
    <xf numFmtId="0" fontId="9" fillId="0" borderId="14" xfId="1" applyFont="1" applyBorder="1" applyAlignment="1">
      <alignment horizontal="center" vertical="center"/>
    </xf>
    <xf numFmtId="0" fontId="9" fillId="0" borderId="53" xfId="1" applyFont="1" applyBorder="1" applyAlignment="1">
      <alignment horizontal="left" vertical="center" wrapText="1"/>
    </xf>
    <xf numFmtId="0" fontId="9" fillId="0" borderId="52" xfId="1" applyFont="1" applyBorder="1" applyAlignment="1">
      <alignment horizontal="center" vertical="center"/>
    </xf>
    <xf numFmtId="0" fontId="9" fillId="0" borderId="14" xfId="1" applyFont="1" applyBorder="1" applyAlignment="1">
      <alignment vertical="center"/>
    </xf>
    <xf numFmtId="165" fontId="9" fillId="0" borderId="14" xfId="1" applyNumberFormat="1" applyFont="1" applyBorder="1" applyAlignment="1">
      <alignment horizontal="center" vertical="center"/>
    </xf>
    <xf numFmtId="0" fontId="4" fillId="0" borderId="52" xfId="1" applyFont="1" applyBorder="1" applyAlignment="1">
      <alignment horizontal="center" vertical="center"/>
    </xf>
    <xf numFmtId="0" fontId="4" fillId="0" borderId="14" xfId="1" applyFont="1" applyBorder="1" applyAlignment="1">
      <alignment vertical="center" wrapText="1"/>
    </xf>
    <xf numFmtId="164" fontId="4" fillId="0" borderId="14" xfId="1" applyNumberFormat="1" applyFont="1" applyBorder="1" applyAlignment="1">
      <alignment horizontal="center" vertical="center"/>
    </xf>
    <xf numFmtId="165" fontId="4" fillId="0" borderId="14" xfId="1" applyNumberFormat="1" applyFont="1" applyBorder="1" applyAlignment="1">
      <alignment horizontal="center" vertical="center"/>
    </xf>
    <xf numFmtId="0" fontId="4" fillId="0" borderId="53" xfId="1" applyFont="1" applyBorder="1" applyAlignment="1">
      <alignment horizontal="left" vertical="center" wrapText="1"/>
    </xf>
    <xf numFmtId="0" fontId="4" fillId="0" borderId="14" xfId="1" applyFont="1" applyBorder="1" applyAlignment="1">
      <alignment horizontal="center"/>
    </xf>
    <xf numFmtId="166" fontId="9" fillId="0" borderId="14" xfId="1" applyNumberFormat="1" applyFont="1" applyBorder="1" applyAlignment="1">
      <alignment horizontal="center" vertical="center"/>
    </xf>
    <xf numFmtId="0" fontId="4" fillId="0" borderId="52" xfId="1" applyFont="1" applyBorder="1" applyAlignment="1">
      <alignment horizontal="center" vertical="center" wrapText="1"/>
    </xf>
    <xf numFmtId="164" fontId="4" fillId="0" borderId="14" xfId="1" applyNumberFormat="1" applyFont="1" applyBorder="1" applyAlignment="1">
      <alignment horizontal="center" vertical="center" wrapText="1"/>
    </xf>
    <xf numFmtId="171" fontId="4" fillId="0" borderId="14" xfId="1" applyNumberFormat="1" applyFont="1" applyBorder="1" applyAlignment="1">
      <alignment horizontal="center" vertical="center" wrapText="1"/>
    </xf>
    <xf numFmtId="165" fontId="4" fillId="0" borderId="14" xfId="1" applyNumberFormat="1" applyFont="1" applyBorder="1" applyAlignment="1">
      <alignment horizontal="center" vertical="center" wrapText="1"/>
    </xf>
    <xf numFmtId="166" fontId="4" fillId="0" borderId="14" xfId="1" applyNumberFormat="1" applyFont="1" applyBorder="1" applyAlignment="1">
      <alignment horizontal="center" vertical="center" wrapText="1"/>
    </xf>
    <xf numFmtId="172" fontId="4" fillId="0" borderId="14" xfId="1" applyNumberFormat="1" applyFont="1" applyBorder="1" applyAlignment="1">
      <alignment horizontal="center" vertical="center" wrapText="1"/>
    </xf>
    <xf numFmtId="173" fontId="4" fillId="0" borderId="14" xfId="1" applyNumberFormat="1" applyFont="1" applyBorder="1" applyAlignment="1">
      <alignment horizontal="center" vertical="center" wrapText="1"/>
    </xf>
    <xf numFmtId="0" fontId="4" fillId="0" borderId="14" xfId="1" applyFont="1" applyBorder="1" applyAlignment="1">
      <alignment horizontal="center" vertical="center" wrapText="1"/>
    </xf>
    <xf numFmtId="14" fontId="4" fillId="0" borderId="14" xfId="1" applyNumberFormat="1" applyFont="1" applyBorder="1" applyAlignment="1">
      <alignment horizontal="center" vertical="center"/>
    </xf>
    <xf numFmtId="175" fontId="4" fillId="0" borderId="14" xfId="1" applyNumberFormat="1" applyFont="1" applyBorder="1" applyAlignment="1">
      <alignment horizontal="center" vertical="center" wrapText="1"/>
    </xf>
    <xf numFmtId="0" fontId="9" fillId="0" borderId="14" xfId="1" applyFont="1" applyBorder="1" applyAlignment="1">
      <alignment horizontal="left" vertical="center"/>
    </xf>
    <xf numFmtId="167" fontId="4" fillId="0" borderId="14" xfId="1" applyNumberFormat="1" applyFont="1" applyBorder="1" applyAlignment="1">
      <alignment horizontal="center" vertical="center"/>
    </xf>
    <xf numFmtId="0" fontId="16" fillId="0" borderId="14" xfId="1" applyBorder="1"/>
    <xf numFmtId="3" fontId="4" fillId="0" borderId="14" xfId="1" applyNumberFormat="1" applyFont="1" applyBorder="1" applyAlignment="1">
      <alignment horizontal="center" vertical="center"/>
    </xf>
    <xf numFmtId="176" fontId="4" fillId="0" borderId="14" xfId="1" applyNumberFormat="1" applyFont="1" applyBorder="1" applyAlignment="1">
      <alignment horizontal="center" vertical="center"/>
    </xf>
    <xf numFmtId="0" fontId="9" fillId="3" borderId="52" xfId="1" applyFont="1" applyFill="1" applyBorder="1" applyAlignment="1">
      <alignment horizontal="center" vertical="center"/>
    </xf>
    <xf numFmtId="0" fontId="9" fillId="0" borderId="14" xfId="1" applyFont="1" applyBorder="1" applyAlignment="1">
      <alignment horizontal="left" vertical="center" wrapText="1"/>
    </xf>
    <xf numFmtId="164" fontId="9" fillId="0" borderId="14" xfId="1" applyNumberFormat="1" applyFont="1" applyBorder="1" applyAlignment="1">
      <alignment horizontal="center" vertical="center"/>
    </xf>
    <xf numFmtId="0" fontId="4" fillId="3" borderId="52" xfId="1" applyFont="1" applyFill="1" applyBorder="1" applyAlignment="1">
      <alignment horizontal="center" vertical="center"/>
    </xf>
    <xf numFmtId="174" fontId="4" fillId="0" borderId="14" xfId="1" applyNumberFormat="1" applyFont="1" applyBorder="1" applyAlignment="1">
      <alignment horizontal="center" vertical="center"/>
    </xf>
    <xf numFmtId="166" fontId="4" fillId="0" borderId="14" xfId="1" applyNumberFormat="1" applyFont="1" applyBorder="1" applyAlignment="1">
      <alignment horizontal="center" vertical="center"/>
    </xf>
    <xf numFmtId="0" fontId="9" fillId="0" borderId="52" xfId="1" applyFont="1" applyBorder="1" applyAlignment="1">
      <alignment horizontal="left"/>
    </xf>
    <xf numFmtId="0" fontId="9" fillId="0" borderId="53" xfId="1" applyFont="1" applyBorder="1" applyAlignment="1">
      <alignment horizontal="center"/>
    </xf>
    <xf numFmtId="0" fontId="4" fillId="0" borderId="53" xfId="1" applyFont="1" applyBorder="1" applyAlignment="1">
      <alignment vertical="center" wrapText="1"/>
    </xf>
    <xf numFmtId="0" fontId="4" fillId="4" borderId="52" xfId="1" applyFont="1" applyFill="1" applyBorder="1" applyAlignment="1">
      <alignment horizontal="center"/>
    </xf>
    <xf numFmtId="0" fontId="4" fillId="0" borderId="4" xfId="1" applyFont="1" applyBorder="1"/>
    <xf numFmtId="0" fontId="4" fillId="0" borderId="5" xfId="1" applyFont="1" applyBorder="1" applyAlignment="1">
      <alignment wrapText="1"/>
    </xf>
    <xf numFmtId="0" fontId="16" fillId="0" borderId="4" xfId="1" applyBorder="1"/>
    <xf numFmtId="0" fontId="0" fillId="0" borderId="4" xfId="0" applyBorder="1"/>
    <xf numFmtId="0" fontId="4" fillId="0" borderId="5" xfId="1" applyFont="1" applyBorder="1" applyAlignment="1">
      <alignment horizontal="center"/>
    </xf>
    <xf numFmtId="0" fontId="4" fillId="0" borderId="12" xfId="0" applyFont="1" applyBorder="1" applyAlignment="1">
      <alignment horizontal="center" vertical="top"/>
    </xf>
    <xf numFmtId="0" fontId="11" fillId="0" borderId="24" xfId="0" applyFont="1" applyBorder="1" applyAlignment="1">
      <alignment horizontal="left" vertical="center"/>
    </xf>
    <xf numFmtId="0" fontId="11" fillId="0" borderId="42" xfId="0" applyFont="1" applyBorder="1" applyAlignment="1">
      <alignment horizontal="left" vertical="center" wrapText="1"/>
    </xf>
    <xf numFmtId="2" fontId="11" fillId="0" borderId="24" xfId="0" applyNumberFormat="1" applyFont="1" applyBorder="1" applyAlignment="1">
      <alignment horizontal="left" vertical="center"/>
    </xf>
    <xf numFmtId="0" fontId="12" fillId="0" borderId="42" xfId="0" applyFont="1" applyBorder="1" applyAlignment="1">
      <alignment horizontal="center" vertical="center" wrapText="1"/>
    </xf>
    <xf numFmtId="0" fontId="12" fillId="0" borderId="42" xfId="0" applyFont="1" applyBorder="1" applyAlignment="1">
      <alignment horizontal="left" vertical="center" wrapText="1"/>
    </xf>
    <xf numFmtId="166" fontId="12" fillId="0" borderId="42" xfId="0" applyNumberFormat="1" applyFont="1" applyBorder="1" applyAlignment="1">
      <alignment horizontal="center" vertical="center"/>
    </xf>
    <xf numFmtId="4" fontId="11" fillId="0" borderId="42" xfId="0" applyNumberFormat="1" applyFont="1" applyBorder="1" applyAlignment="1">
      <alignment horizontal="center" vertical="center"/>
    </xf>
    <xf numFmtId="0" fontId="11" fillId="0" borderId="42" xfId="0" applyFont="1" applyBorder="1" applyAlignment="1">
      <alignment vertical="center"/>
    </xf>
    <xf numFmtId="166" fontId="11" fillId="0" borderId="42" xfId="0" applyNumberFormat="1" applyFont="1" applyBorder="1" applyAlignment="1">
      <alignment horizontal="left" vertical="center" wrapText="1"/>
    </xf>
    <xf numFmtId="0" fontId="12" fillId="0" borderId="42" xfId="0" applyFont="1" applyBorder="1" applyAlignment="1">
      <alignment horizontal="center" vertical="center"/>
    </xf>
    <xf numFmtId="10" fontId="12" fillId="0" borderId="42" xfId="0" applyNumberFormat="1" applyFont="1" applyBorder="1" applyAlignment="1">
      <alignment horizontal="center" vertical="center"/>
    </xf>
    <xf numFmtId="14" fontId="12" fillId="5" borderId="42" xfId="0" applyNumberFormat="1" applyFont="1" applyFill="1" applyBorder="1" applyAlignment="1">
      <alignment horizontal="center" vertical="center"/>
    </xf>
    <xf numFmtId="0" fontId="12" fillId="5" borderId="12" xfId="0" applyFont="1" applyFill="1" applyBorder="1" applyAlignment="1">
      <alignment vertical="center"/>
    </xf>
    <xf numFmtId="0" fontId="12" fillId="5" borderId="58" xfId="0" applyFont="1" applyFill="1" applyBorder="1" applyAlignment="1">
      <alignment vertical="center"/>
    </xf>
    <xf numFmtId="0" fontId="12" fillId="0" borderId="0" xfId="0" applyFont="1" applyAlignment="1">
      <alignment vertical="center"/>
    </xf>
    <xf numFmtId="0" fontId="4" fillId="0" borderId="29" xfId="0" applyFont="1" applyBorder="1" applyAlignment="1">
      <alignment horizontal="left" vertical="center"/>
    </xf>
    <xf numFmtId="0" fontId="12" fillId="2" borderId="42" xfId="0" applyFont="1" applyFill="1" applyBorder="1" applyAlignment="1">
      <alignment horizontal="center" vertical="center" wrapText="1"/>
    </xf>
    <xf numFmtId="9" fontId="20" fillId="0" borderId="42" xfId="2" applyFont="1" applyBorder="1" applyAlignment="1">
      <alignment vertical="center"/>
    </xf>
    <xf numFmtId="0" fontId="4" fillId="0" borderId="11" xfId="0" applyFont="1" applyBorder="1" applyAlignment="1">
      <alignment horizontal="left" vertical="center" wrapText="1"/>
    </xf>
    <xf numFmtId="0" fontId="4" fillId="0" borderId="7" xfId="0" applyFont="1" applyBorder="1" applyAlignment="1">
      <alignment horizontal="left" vertical="center" wrapText="1"/>
    </xf>
    <xf numFmtId="0" fontId="4" fillId="0" borderId="13" xfId="0" applyFont="1" applyBorder="1" applyAlignment="1">
      <alignment horizontal="left" vertical="center" wrapText="1"/>
    </xf>
    <xf numFmtId="0" fontId="9" fillId="2" borderId="11" xfId="0" applyFont="1" applyFill="1" applyBorder="1" applyAlignment="1">
      <alignment horizontal="left"/>
    </xf>
    <xf numFmtId="0" fontId="4" fillId="0" borderId="7" xfId="0" applyFont="1" applyBorder="1"/>
    <xf numFmtId="0" fontId="4" fillId="0" borderId="42" xfId="0" applyFont="1" applyBorder="1" applyAlignment="1">
      <alignment horizontal="left" vertical="center"/>
    </xf>
    <xf numFmtId="0" fontId="9" fillId="2" borderId="7" xfId="0" applyFont="1" applyFill="1" applyBorder="1" applyAlignment="1">
      <alignment horizontal="left"/>
    </xf>
    <xf numFmtId="0" fontId="9" fillId="2" borderId="13" xfId="0" applyFont="1" applyFill="1" applyBorder="1" applyAlignment="1">
      <alignment horizontal="left"/>
    </xf>
    <xf numFmtId="0" fontId="7" fillId="0" borderId="0" xfId="0" applyFont="1" applyAlignment="1">
      <alignment horizontal="center" wrapText="1"/>
    </xf>
    <xf numFmtId="0" fontId="7" fillId="0" borderId="5" xfId="0" applyFont="1" applyBorder="1" applyAlignment="1">
      <alignment horizontal="center" wrapText="1"/>
    </xf>
    <xf numFmtId="0" fontId="4" fillId="0" borderId="29" xfId="0" applyFont="1" applyBorder="1" applyAlignment="1">
      <alignment horizontal="left" vertical="center"/>
    </xf>
    <xf numFmtId="0" fontId="4" fillId="0" borderId="30" xfId="0" applyFont="1" applyBorder="1" applyAlignment="1">
      <alignment horizontal="left" vertical="center"/>
    </xf>
    <xf numFmtId="0" fontId="4" fillId="0" borderId="31" xfId="0" applyFont="1" applyBorder="1" applyAlignment="1">
      <alignment horizontal="left" vertical="center"/>
    </xf>
    <xf numFmtId="0" fontId="4" fillId="0" borderId="42" xfId="0" applyFont="1" applyBorder="1" applyAlignment="1">
      <alignment horizontal="left" vertical="center" wrapText="1"/>
    </xf>
    <xf numFmtId="0" fontId="4" fillId="0" borderId="44" xfId="0" applyFont="1" applyBorder="1" applyAlignment="1">
      <alignment horizontal="left" vertical="center"/>
    </xf>
    <xf numFmtId="0" fontId="5" fillId="0" borderId="4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5" xfId="0" applyFont="1" applyBorder="1" applyAlignment="1">
      <alignment horizontal="center"/>
    </xf>
    <xf numFmtId="0" fontId="9" fillId="0" borderId="21" xfId="0" applyFont="1" applyBorder="1" applyAlignment="1">
      <alignment horizontal="left"/>
    </xf>
    <xf numFmtId="0" fontId="9" fillId="0" borderId="22" xfId="0" applyFont="1" applyBorder="1" applyAlignment="1">
      <alignment horizontal="left"/>
    </xf>
    <xf numFmtId="0" fontId="9" fillId="0" borderId="15" xfId="0" applyFont="1" applyBorder="1" applyAlignment="1">
      <alignment horizontal="left"/>
    </xf>
    <xf numFmtId="0" fontId="9" fillId="0" borderId="14" xfId="0" applyFont="1" applyBorder="1" applyAlignment="1">
      <alignment horizontal="center"/>
    </xf>
    <xf numFmtId="0" fontId="9" fillId="2" borderId="7" xfId="0" applyFont="1" applyFill="1" applyBorder="1" applyAlignment="1">
      <alignment horizontal="center" wrapText="1"/>
    </xf>
    <xf numFmtId="0" fontId="9" fillId="2" borderId="13" xfId="0" applyFont="1" applyFill="1" applyBorder="1" applyAlignment="1">
      <alignment horizontal="center" wrapText="1"/>
    </xf>
    <xf numFmtId="0" fontId="9" fillId="2" borderId="11" xfId="0" applyFont="1" applyFill="1" applyBorder="1" applyAlignment="1">
      <alignment horizontal="center" wrapText="1"/>
    </xf>
    <xf numFmtId="0" fontId="9" fillId="2" borderId="18" xfId="0" applyFont="1" applyFill="1" applyBorder="1" applyAlignment="1">
      <alignment horizontal="left"/>
    </xf>
    <xf numFmtId="0" fontId="4" fillId="0" borderId="19" xfId="0" applyFont="1" applyBorder="1"/>
    <xf numFmtId="0" fontId="4" fillId="0" borderId="20" xfId="0" applyFont="1" applyBorder="1"/>
    <xf numFmtId="0" fontId="10" fillId="2" borderId="12" xfId="0" applyFont="1" applyFill="1" applyBorder="1" applyAlignment="1">
      <alignment horizontal="center" vertical="center" wrapText="1"/>
    </xf>
    <xf numFmtId="0" fontId="9" fillId="2" borderId="14" xfId="0" applyFont="1" applyFill="1" applyBorder="1" applyAlignment="1">
      <alignment horizontal="center" vertical="center" wrapText="1"/>
    </xf>
    <xf numFmtId="0" fontId="9" fillId="2" borderId="12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/>
    </xf>
    <xf numFmtId="0" fontId="9" fillId="0" borderId="0" xfId="0" applyFont="1" applyAlignment="1">
      <alignment horizontal="center" vertical="center"/>
    </xf>
    <xf numFmtId="0" fontId="5" fillId="0" borderId="4" xfId="1" applyFont="1" applyBorder="1" applyAlignment="1">
      <alignment horizontal="center"/>
    </xf>
    <xf numFmtId="0" fontId="5" fillId="0" borderId="0" xfId="1" applyFont="1" applyAlignment="1">
      <alignment horizontal="center"/>
    </xf>
    <xf numFmtId="0" fontId="5" fillId="0" borderId="5" xfId="1" applyFont="1" applyBorder="1" applyAlignment="1">
      <alignment horizontal="center"/>
    </xf>
    <xf numFmtId="0" fontId="7" fillId="0" borderId="0" xfId="1" applyFont="1" applyAlignment="1">
      <alignment horizontal="center" wrapText="1"/>
    </xf>
    <xf numFmtId="0" fontId="7" fillId="0" borderId="5" xfId="1" applyFont="1" applyBorder="1" applyAlignment="1">
      <alignment horizontal="center" wrapText="1"/>
    </xf>
    <xf numFmtId="0" fontId="9" fillId="0" borderId="0" xfId="1" applyFont="1" applyAlignment="1">
      <alignment horizontal="left" vertical="center"/>
    </xf>
    <xf numFmtId="0" fontId="9" fillId="2" borderId="52" xfId="1" applyFont="1" applyFill="1" applyBorder="1" applyAlignment="1">
      <alignment horizontal="center" vertical="center" wrapText="1"/>
    </xf>
    <xf numFmtId="0" fontId="9" fillId="2" borderId="14" xfId="1" applyFont="1" applyFill="1" applyBorder="1" applyAlignment="1">
      <alignment horizontal="center" vertical="center" wrapText="1"/>
    </xf>
    <xf numFmtId="0" fontId="9" fillId="2" borderId="14" xfId="1" applyFont="1" applyFill="1" applyBorder="1" applyAlignment="1">
      <alignment horizontal="center" wrapText="1"/>
    </xf>
    <xf numFmtId="0" fontId="9" fillId="0" borderId="14" xfId="1" applyFont="1" applyBorder="1" applyAlignment="1">
      <alignment horizontal="left"/>
    </xf>
    <xf numFmtId="0" fontId="9" fillId="0" borderId="14" xfId="1" applyFont="1" applyBorder="1" applyAlignment="1">
      <alignment horizontal="center"/>
    </xf>
    <xf numFmtId="0" fontId="9" fillId="2" borderId="52" xfId="1" applyFont="1" applyFill="1" applyBorder="1" applyAlignment="1">
      <alignment horizontal="left" vertical="center"/>
    </xf>
    <xf numFmtId="0" fontId="4" fillId="0" borderId="14" xfId="1" applyFont="1" applyBorder="1" applyAlignment="1">
      <alignment vertical="center"/>
    </xf>
    <xf numFmtId="0" fontId="4" fillId="0" borderId="53" xfId="1" applyFont="1" applyBorder="1" applyAlignment="1">
      <alignment vertical="center"/>
    </xf>
    <xf numFmtId="0" fontId="4" fillId="0" borderId="14" xfId="1" applyFont="1" applyBorder="1" applyAlignment="1">
      <alignment horizontal="left" vertical="center" wrapText="1"/>
    </xf>
    <xf numFmtId="0" fontId="4" fillId="0" borderId="14" xfId="1" applyFont="1" applyBorder="1" applyAlignment="1">
      <alignment horizontal="left" vertical="center"/>
    </xf>
    <xf numFmtId="0" fontId="4" fillId="0" borderId="14" xfId="1" applyFont="1" applyBorder="1" applyAlignment="1">
      <alignment horizontal="left" vertical="top" wrapText="1"/>
    </xf>
    <xf numFmtId="0" fontId="4" fillId="0" borderId="53" xfId="1" applyFont="1" applyBorder="1" applyAlignment="1">
      <alignment horizontal="left" vertical="top" wrapText="1"/>
    </xf>
    <xf numFmtId="0" fontId="4" fillId="0" borderId="53" xfId="1" applyFont="1" applyBorder="1" applyAlignment="1">
      <alignment horizontal="left" vertical="center" wrapText="1"/>
    </xf>
    <xf numFmtId="0" fontId="4" fillId="0" borderId="21" xfId="1" applyFont="1" applyBorder="1" applyAlignment="1">
      <alignment horizontal="left" vertical="center" wrapText="1"/>
    </xf>
    <xf numFmtId="0" fontId="4" fillId="0" borderId="22" xfId="1" applyFont="1" applyBorder="1" applyAlignment="1">
      <alignment horizontal="left" vertical="center" wrapText="1"/>
    </xf>
    <xf numFmtId="0" fontId="4" fillId="0" borderId="54" xfId="1" applyFont="1" applyBorder="1" applyAlignment="1">
      <alignment horizontal="left" vertical="center" wrapText="1"/>
    </xf>
    <xf numFmtId="0" fontId="9" fillId="4" borderId="21" xfId="1" applyFont="1" applyFill="1" applyBorder="1" applyAlignment="1">
      <alignment horizontal="left" vertical="center"/>
    </xf>
    <xf numFmtId="0" fontId="9" fillId="4" borderId="22" xfId="1" applyFont="1" applyFill="1" applyBorder="1" applyAlignment="1">
      <alignment horizontal="left" vertical="center"/>
    </xf>
    <xf numFmtId="0" fontId="9" fillId="4" borderId="54" xfId="1" applyFont="1" applyFill="1" applyBorder="1" applyAlignment="1">
      <alignment horizontal="left" vertical="center"/>
    </xf>
    <xf numFmtId="0" fontId="9" fillId="0" borderId="0" xfId="1" applyFont="1" applyAlignment="1">
      <alignment horizontal="center" vertical="center"/>
    </xf>
    <xf numFmtId="0" fontId="9" fillId="0" borderId="10" xfId="1" applyFont="1" applyBorder="1" applyAlignment="1">
      <alignment horizontal="center" vertical="center"/>
    </xf>
    <xf numFmtId="0" fontId="9" fillId="0" borderId="23" xfId="1" applyFont="1" applyBorder="1" applyAlignment="1">
      <alignment horizontal="left" vertical="center"/>
    </xf>
    <xf numFmtId="0" fontId="9" fillId="0" borderId="23" xfId="1" applyFont="1" applyBorder="1" applyAlignment="1">
      <alignment horizontal="center"/>
    </xf>
    <xf numFmtId="0" fontId="9" fillId="0" borderId="46" xfId="1" applyFont="1" applyBorder="1" applyAlignment="1">
      <alignment horizontal="center"/>
    </xf>
    <xf numFmtId="0" fontId="9" fillId="0" borderId="5" xfId="1" applyFont="1" applyBorder="1" applyAlignment="1">
      <alignment horizontal="center" vertical="center"/>
    </xf>
    <xf numFmtId="0" fontId="9" fillId="0" borderId="0" xfId="1" applyFont="1" applyAlignment="1">
      <alignment horizontal="center"/>
    </xf>
    <xf numFmtId="0" fontId="9" fillId="0" borderId="5" xfId="1" applyFont="1" applyBorder="1" applyAlignment="1">
      <alignment horizontal="center"/>
    </xf>
    <xf numFmtId="0" fontId="12" fillId="0" borderId="29" xfId="0" applyFont="1" applyBorder="1" applyAlignment="1">
      <alignment horizontal="left" vertical="center"/>
    </xf>
    <xf numFmtId="0" fontId="12" fillId="0" borderId="30" xfId="0" applyFont="1" applyBorder="1" applyAlignment="1">
      <alignment horizontal="left" vertical="center"/>
    </xf>
    <xf numFmtId="0" fontId="12" fillId="0" borderId="31" xfId="0" applyFont="1" applyBorder="1" applyAlignment="1">
      <alignment horizontal="left" vertical="center"/>
    </xf>
    <xf numFmtId="0" fontId="12" fillId="0" borderId="59" xfId="0" applyFont="1" applyBorder="1" applyAlignment="1">
      <alignment horizontal="center" vertical="center"/>
    </xf>
    <xf numFmtId="0" fontId="12" fillId="0" borderId="60" xfId="0" applyFont="1" applyBorder="1" applyAlignment="1">
      <alignment horizontal="center" vertical="center"/>
    </xf>
    <xf numFmtId="0" fontId="12" fillId="0" borderId="61" xfId="0" applyFont="1" applyBorder="1" applyAlignment="1">
      <alignment horizontal="center" vertical="center"/>
    </xf>
    <xf numFmtId="0" fontId="12" fillId="0" borderId="29" xfId="0" applyFont="1" applyBorder="1" applyAlignment="1">
      <alignment horizontal="center" vertical="center"/>
    </xf>
    <xf numFmtId="0" fontId="12" fillId="0" borderId="30" xfId="0" applyFont="1" applyBorder="1" applyAlignment="1">
      <alignment horizontal="center" vertical="center"/>
    </xf>
    <xf numFmtId="0" fontId="12" fillId="0" borderId="31" xfId="0" applyFont="1" applyBorder="1" applyAlignment="1">
      <alignment horizontal="center" vertical="center"/>
    </xf>
    <xf numFmtId="0" fontId="12" fillId="0" borderId="14" xfId="0" applyFont="1" applyBorder="1" applyAlignment="1">
      <alignment horizontal="center" vertical="center"/>
    </xf>
    <xf numFmtId="0" fontId="12" fillId="4" borderId="14" xfId="0" applyFont="1" applyFill="1" applyBorder="1" applyAlignment="1">
      <alignment horizontal="left" vertical="center"/>
    </xf>
    <xf numFmtId="0" fontId="12" fillId="4" borderId="39" xfId="0" applyFont="1" applyFill="1" applyBorder="1" applyAlignment="1">
      <alignment horizontal="left" vertical="center"/>
    </xf>
    <xf numFmtId="0" fontId="11" fillId="0" borderId="14" xfId="0" applyFont="1" applyBorder="1" applyAlignment="1">
      <alignment horizontal="center" vertical="center"/>
    </xf>
    <xf numFmtId="0" fontId="11" fillId="0" borderId="21" xfId="0" applyFont="1" applyBorder="1" applyAlignment="1">
      <alignment horizontal="left" vertical="center" wrapText="1"/>
    </xf>
    <xf numFmtId="0" fontId="11" fillId="0" borderId="22" xfId="0" applyFont="1" applyBorder="1" applyAlignment="1">
      <alignment horizontal="left" vertical="center" wrapText="1"/>
    </xf>
    <xf numFmtId="0" fontId="11" fillId="0" borderId="41" xfId="0" applyFont="1" applyBorder="1" applyAlignment="1">
      <alignment horizontal="left" vertical="center" wrapText="1"/>
    </xf>
    <xf numFmtId="0" fontId="11" fillId="0" borderId="15" xfId="0" applyFont="1" applyBorder="1" applyAlignment="1">
      <alignment horizontal="left" vertical="center" wrapText="1"/>
    </xf>
    <xf numFmtId="0" fontId="12" fillId="2" borderId="38" xfId="0" applyFont="1" applyFill="1" applyBorder="1" applyAlignment="1">
      <alignment horizontal="center" vertical="center"/>
    </xf>
    <xf numFmtId="0" fontId="12" fillId="2" borderId="14" xfId="0" applyFont="1" applyFill="1" applyBorder="1" applyAlignment="1">
      <alignment horizontal="center" vertical="center"/>
    </xf>
    <xf numFmtId="0" fontId="12" fillId="2" borderId="39" xfId="0" applyFont="1" applyFill="1" applyBorder="1" applyAlignment="1">
      <alignment horizontal="center" vertical="center"/>
    </xf>
    <xf numFmtId="0" fontId="12" fillId="0" borderId="38" xfId="0" applyFont="1" applyBorder="1" applyAlignment="1">
      <alignment horizontal="center" vertical="center" wrapText="1"/>
    </xf>
    <xf numFmtId="0" fontId="11" fillId="0" borderId="55" xfId="0" applyFont="1" applyBorder="1" applyAlignment="1">
      <alignment horizontal="left" vertical="center"/>
    </xf>
    <xf numFmtId="0" fontId="11" fillId="0" borderId="56" xfId="0" applyFont="1" applyBorder="1" applyAlignment="1">
      <alignment horizontal="left" vertical="center"/>
    </xf>
    <xf numFmtId="0" fontId="11" fillId="0" borderId="57" xfId="0" applyFont="1" applyBorder="1" applyAlignment="1">
      <alignment horizontal="left" vertical="center"/>
    </xf>
    <xf numFmtId="0" fontId="12" fillId="0" borderId="34" xfId="0" applyFont="1" applyBorder="1" applyAlignment="1">
      <alignment horizontal="center" vertical="center"/>
    </xf>
    <xf numFmtId="0" fontId="12" fillId="0" borderId="24" xfId="0" applyFont="1" applyBorder="1" applyAlignment="1">
      <alignment horizontal="center" vertical="center"/>
    </xf>
    <xf numFmtId="0" fontId="11" fillId="0" borderId="24" xfId="0" applyFont="1" applyBorder="1" applyAlignment="1">
      <alignment horizontal="left" vertical="center"/>
    </xf>
    <xf numFmtId="0" fontId="11" fillId="0" borderId="35" xfId="0" applyFont="1" applyBorder="1" applyAlignment="1">
      <alignment horizontal="left" vertical="center"/>
    </xf>
    <xf numFmtId="0" fontId="11" fillId="0" borderId="25" xfId="0" applyFont="1" applyBorder="1" applyAlignment="1">
      <alignment horizontal="left" vertical="center"/>
    </xf>
    <xf numFmtId="0" fontId="11" fillId="0" borderId="37" xfId="0" applyFont="1" applyBorder="1" applyAlignment="1">
      <alignment horizontal="left" vertical="center"/>
    </xf>
    <xf numFmtId="0" fontId="12" fillId="2" borderId="42" xfId="0" applyFont="1" applyFill="1" applyBorder="1" applyAlignment="1">
      <alignment horizontal="center" vertical="center" wrapText="1"/>
    </xf>
    <xf numFmtId="0" fontId="11" fillId="0" borderId="42" xfId="0" applyFont="1" applyBorder="1" applyAlignment="1">
      <alignment horizontal="center" vertical="center"/>
    </xf>
    <xf numFmtId="0" fontId="13" fillId="2" borderId="42" xfId="0" applyFont="1" applyFill="1" applyBorder="1" applyAlignment="1">
      <alignment horizontal="center" vertical="center" wrapText="1"/>
    </xf>
    <xf numFmtId="0" fontId="12" fillId="0" borderId="65" xfId="0" applyFont="1" applyBorder="1" applyAlignment="1">
      <alignment horizontal="left" vertical="center"/>
    </xf>
    <xf numFmtId="0" fontId="12" fillId="0" borderId="60" xfId="0" applyFont="1" applyBorder="1" applyAlignment="1">
      <alignment horizontal="left" vertical="center"/>
    </xf>
    <xf numFmtId="0" fontId="12" fillId="0" borderId="66" xfId="0" applyFont="1" applyBorder="1" applyAlignment="1">
      <alignment horizontal="left" vertical="center"/>
    </xf>
    <xf numFmtId="0" fontId="11" fillId="0" borderId="14" xfId="0" applyFont="1" applyBorder="1" applyAlignment="1">
      <alignment horizontal="left" vertical="center" wrapText="1"/>
    </xf>
    <xf numFmtId="0" fontId="12" fillId="2" borderId="49" xfId="0" applyFont="1" applyFill="1" applyBorder="1" applyAlignment="1">
      <alignment horizontal="center" vertical="center"/>
    </xf>
    <xf numFmtId="0" fontId="12" fillId="2" borderId="7" xfId="0" applyFont="1" applyFill="1" applyBorder="1" applyAlignment="1">
      <alignment horizontal="center" vertical="center"/>
    </xf>
    <xf numFmtId="0" fontId="12" fillId="2" borderId="43" xfId="0" applyFont="1" applyFill="1" applyBorder="1" applyAlignment="1">
      <alignment horizontal="center" vertical="center"/>
    </xf>
    <xf numFmtId="0" fontId="12" fillId="0" borderId="14" xfId="0" applyFont="1" applyBorder="1" applyAlignment="1">
      <alignment horizontal="left" vertical="center"/>
    </xf>
    <xf numFmtId="0" fontId="12" fillId="5" borderId="62" xfId="0" applyFont="1" applyFill="1" applyBorder="1" applyAlignment="1">
      <alignment horizontal="right" vertical="center"/>
    </xf>
    <xf numFmtId="0" fontId="12" fillId="5" borderId="63" xfId="0" applyFont="1" applyFill="1" applyBorder="1" applyAlignment="1">
      <alignment horizontal="right" vertical="center"/>
    </xf>
    <xf numFmtId="0" fontId="12" fillId="5" borderId="64" xfId="0" applyFont="1" applyFill="1" applyBorder="1" applyAlignment="1">
      <alignment horizontal="right" vertical="center"/>
    </xf>
    <xf numFmtId="0" fontId="12" fillId="2" borderId="40" xfId="0" applyFont="1" applyFill="1" applyBorder="1" applyAlignment="1">
      <alignment horizontal="center" vertical="center"/>
    </xf>
    <xf numFmtId="0" fontId="12" fillId="2" borderId="22" xfId="0" applyFont="1" applyFill="1" applyBorder="1" applyAlignment="1">
      <alignment horizontal="center" vertical="center"/>
    </xf>
    <xf numFmtId="0" fontId="12" fillId="2" borderId="41" xfId="0" applyFont="1" applyFill="1" applyBorder="1" applyAlignment="1">
      <alignment horizontal="center" vertical="center"/>
    </xf>
    <xf numFmtId="0" fontId="12" fillId="0" borderId="36" xfId="0" applyFont="1" applyBorder="1" applyAlignment="1">
      <alignment horizontal="center" vertical="center"/>
    </xf>
    <xf numFmtId="0" fontId="12" fillId="0" borderId="25" xfId="0" applyFont="1" applyBorder="1" applyAlignment="1">
      <alignment horizontal="center" vertical="center"/>
    </xf>
    <xf numFmtId="0" fontId="11" fillId="0" borderId="42" xfId="0" applyFont="1" applyBorder="1" applyAlignment="1">
      <alignment horizontal="left" vertical="center" wrapText="1"/>
    </xf>
    <xf numFmtId="0" fontId="11" fillId="0" borderId="14" xfId="0" applyFont="1" applyBorder="1" applyAlignment="1">
      <alignment horizontal="left" vertical="center"/>
    </xf>
    <xf numFmtId="0" fontId="12" fillId="0" borderId="65" xfId="0" applyFont="1" applyBorder="1" applyAlignment="1">
      <alignment horizontal="center" vertical="center"/>
    </xf>
    <xf numFmtId="0" fontId="12" fillId="0" borderId="66" xfId="0" applyFont="1" applyBorder="1" applyAlignment="1">
      <alignment horizontal="center" vertical="center"/>
    </xf>
    <xf numFmtId="0" fontId="11" fillId="0" borderId="27" xfId="0" applyFont="1" applyBorder="1" applyAlignment="1">
      <alignment horizontal="center" vertical="center" wrapText="1"/>
    </xf>
    <xf numFmtId="0" fontId="11" fillId="0" borderId="28" xfId="0" applyFont="1" applyBorder="1" applyAlignment="1">
      <alignment horizontal="center" vertical="center" wrapText="1"/>
    </xf>
    <xf numFmtId="0" fontId="11" fillId="0" borderId="24" xfId="0" applyFont="1" applyBorder="1" applyAlignment="1">
      <alignment horizontal="left" vertical="center" wrapText="1"/>
    </xf>
    <xf numFmtId="0" fontId="11" fillId="0" borderId="35" xfId="0" applyFont="1" applyBorder="1" applyAlignment="1">
      <alignment horizontal="left" vertical="center" wrapText="1"/>
    </xf>
    <xf numFmtId="0" fontId="12" fillId="0" borderId="26" xfId="0" applyFont="1" applyBorder="1" applyAlignment="1">
      <alignment horizontal="center" vertical="center"/>
    </xf>
    <xf numFmtId="0" fontId="12" fillId="0" borderId="27" xfId="0" applyFont="1" applyBorder="1" applyAlignment="1">
      <alignment horizontal="center" vertical="center"/>
    </xf>
    <xf numFmtId="0" fontId="12" fillId="0" borderId="28" xfId="0" applyFont="1" applyBorder="1" applyAlignment="1">
      <alignment horizontal="center" vertical="center"/>
    </xf>
    <xf numFmtId="0" fontId="12" fillId="0" borderId="39" xfId="0" applyFont="1" applyBorder="1" applyAlignment="1">
      <alignment horizontal="center" vertical="center"/>
    </xf>
    <xf numFmtId="0" fontId="11" fillId="0" borderId="29" xfId="0" applyFont="1" applyBorder="1" applyAlignment="1">
      <alignment horizontal="left" vertical="center" wrapText="1"/>
    </xf>
    <xf numFmtId="0" fontId="11" fillId="0" borderId="30" xfId="0" applyFont="1" applyBorder="1" applyAlignment="1">
      <alignment horizontal="left" vertical="center" wrapText="1"/>
    </xf>
    <xf numFmtId="0" fontId="11" fillId="0" borderId="31" xfId="0" applyFont="1" applyBorder="1" applyAlignment="1">
      <alignment horizontal="left" vertical="center" wrapText="1"/>
    </xf>
  </cellXfs>
  <cellStyles count="3">
    <cellStyle name="Normal" xfId="0" builtinId="0" customBuiltin="1"/>
    <cellStyle name="Normal 2" xfId="1" xr:uid="{BE7205FE-B90D-4775-B2F2-51C0E0E7FAE5}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g"/><Relationship Id="rId2" Type="http://schemas.openxmlformats.org/officeDocument/2006/relationships/image" Target="../media/image5.jpg"/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jpeg"/><Relationship Id="rId1" Type="http://schemas.openxmlformats.org/officeDocument/2006/relationships/image" Target="../media/image7.jpe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jpg"/><Relationship Id="rId3" Type="http://schemas.openxmlformats.org/officeDocument/2006/relationships/image" Target="../media/image13.jpg"/><Relationship Id="rId7" Type="http://schemas.openxmlformats.org/officeDocument/2006/relationships/image" Target="../media/image17.jp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jpg"/><Relationship Id="rId5" Type="http://schemas.openxmlformats.org/officeDocument/2006/relationships/image" Target="../media/image15.jpg"/><Relationship Id="rId4" Type="http://schemas.openxmlformats.org/officeDocument/2006/relationships/image" Target="../media/image14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177800</xdr:colOff>
      <xdr:row>0</xdr:row>
      <xdr:rowOff>138684</xdr:rowOff>
    </xdr:from>
    <xdr:ext cx="12560300" cy="7223760"/>
    <xdr:pic>
      <xdr:nvPicPr>
        <xdr:cNvPr id="2" name="image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7800" y="138684"/>
          <a:ext cx="12560300" cy="7223760"/>
        </a:xfrm>
        <a:prstGeom prst="rect">
          <a:avLst/>
        </a:prstGeom>
        <a:noFill/>
      </xdr:spPr>
    </xdr:pic>
    <xdr:clientData/>
  </xdr:oneCellAnchor>
  <xdr:oneCellAnchor>
    <xdr:from>
      <xdr:col>10</xdr:col>
      <xdr:colOff>589280</xdr:colOff>
      <xdr:row>1</xdr:row>
      <xdr:rowOff>112776</xdr:rowOff>
    </xdr:from>
    <xdr:ext cx="2540000" cy="960120"/>
    <xdr:pic>
      <xdr:nvPicPr>
        <xdr:cNvPr id="3" name="image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60280" y="277876"/>
          <a:ext cx="2540000" cy="960120"/>
        </a:xfrm>
        <a:prstGeom prst="rect">
          <a:avLst/>
        </a:prstGeom>
        <a:noFill/>
      </xdr:spPr>
    </xdr:pic>
    <xdr:clientData/>
  </xdr:oneCellAnchor>
  <xdr:oneCellAnchor>
    <xdr:from>
      <xdr:col>0</xdr:col>
      <xdr:colOff>518160</xdr:colOff>
      <xdr:row>2</xdr:row>
      <xdr:rowOff>0</xdr:rowOff>
    </xdr:from>
    <xdr:ext cx="3230880" cy="749808"/>
    <xdr:pic>
      <xdr:nvPicPr>
        <xdr:cNvPr id="4" name="image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296333</xdr:colOff>
      <xdr:row>83</xdr:row>
      <xdr:rowOff>230531</xdr:rowOff>
    </xdr:from>
    <xdr:to>
      <xdr:col>7</xdr:col>
      <xdr:colOff>414867</xdr:colOff>
      <xdr:row>98</xdr:row>
      <xdr:rowOff>7231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06F2C4-1244-4F2E-BE3B-7E3A68541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298107" y="17119483"/>
          <a:ext cx="4901518" cy="2757103"/>
        </a:xfrm>
        <a:prstGeom prst="rect">
          <a:avLst/>
        </a:prstGeom>
      </xdr:spPr>
    </xdr:pic>
    <xdr:clientData/>
  </xdr:twoCellAnchor>
  <xdr:twoCellAnchor editAs="oneCell">
    <xdr:from>
      <xdr:col>7</xdr:col>
      <xdr:colOff>821267</xdr:colOff>
      <xdr:row>84</xdr:row>
      <xdr:rowOff>66822</xdr:rowOff>
    </xdr:from>
    <xdr:to>
      <xdr:col>10</xdr:col>
      <xdr:colOff>2468306</xdr:colOff>
      <xdr:row>98</xdr:row>
      <xdr:rowOff>86470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1A2DBBD-54FA-4518-AFDC-FF0A40F63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606025" y="17211822"/>
          <a:ext cx="5088329" cy="2744003"/>
        </a:xfrm>
        <a:prstGeom prst="rect">
          <a:avLst/>
        </a:prstGeom>
      </xdr:spPr>
    </xdr:pic>
    <xdr:clientData/>
  </xdr:twoCellAnchor>
  <xdr:twoCellAnchor editAs="oneCell">
    <xdr:from>
      <xdr:col>0</xdr:col>
      <xdr:colOff>471130</xdr:colOff>
      <xdr:row>83</xdr:row>
      <xdr:rowOff>172798</xdr:rowOff>
    </xdr:from>
    <xdr:to>
      <xdr:col>2</xdr:col>
      <xdr:colOff>921774</xdr:colOff>
      <xdr:row>98</xdr:row>
      <xdr:rowOff>10119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CAA208A-F1DE-477D-9476-CC66237EA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71130" y="17061750"/>
          <a:ext cx="5223386" cy="28177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190498</xdr:colOff>
      <xdr:row>106</xdr:row>
      <xdr:rowOff>0</xdr:rowOff>
    </xdr:from>
    <xdr:to>
      <xdr:col>8</xdr:col>
      <xdr:colOff>786962</xdr:colOff>
      <xdr:row>129</xdr:row>
      <xdr:rowOff>97325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2043DF2-DC1A-4716-E230-AC8CB25D16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498" y="21683382"/>
          <a:ext cx="2949699" cy="47365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89649</xdr:colOff>
      <xdr:row>106</xdr:row>
      <xdr:rowOff>49473</xdr:rowOff>
    </xdr:from>
    <xdr:to>
      <xdr:col>5</xdr:col>
      <xdr:colOff>44825</xdr:colOff>
      <xdr:row>121</xdr:row>
      <xdr:rowOff>123275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539AF95-BE47-8145-7FB4-3F2A0875B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9" y="21732855"/>
          <a:ext cx="6813176" cy="3099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145678</xdr:colOff>
      <xdr:row>106</xdr:row>
      <xdr:rowOff>80082</xdr:rowOff>
    </xdr:from>
    <xdr:to>
      <xdr:col>10</xdr:col>
      <xdr:colOff>2778579</xdr:colOff>
      <xdr:row>119</xdr:row>
      <xdr:rowOff>65777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D259D-4576-F771-59E5-605F61F24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4943" y="21763464"/>
          <a:ext cx="3450930" cy="2607872"/>
        </a:xfrm>
        <a:prstGeom prst="rect">
          <a:avLst/>
        </a:prstGeom>
      </xdr:spPr>
    </xdr:pic>
    <xdr:clientData/>
  </xdr:twoCellAnchor>
  <xdr:twoCellAnchor editAs="oneCell">
    <xdr:from>
      <xdr:col>9</xdr:col>
      <xdr:colOff>147205</xdr:colOff>
      <xdr:row>117</xdr:row>
      <xdr:rowOff>183653</xdr:rowOff>
    </xdr:from>
    <xdr:to>
      <xdr:col>10</xdr:col>
      <xdr:colOff>2801470</xdr:colOff>
      <xdr:row>129</xdr:row>
      <xdr:rowOff>67236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C9BFC7E-6CAA-9A38-A534-DA0F8DB46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76470" y="24085800"/>
          <a:ext cx="3472294" cy="230405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143574</xdr:colOff>
      <xdr:row>65</xdr:row>
      <xdr:rowOff>87222</xdr:rowOff>
    </xdr:from>
    <xdr:to>
      <xdr:col>6</xdr:col>
      <xdr:colOff>617406</xdr:colOff>
      <xdr:row>65</xdr:row>
      <xdr:rowOff>4047222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3C9501-0047-4FC8-81D2-40776153F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43574" y="12587265"/>
          <a:ext cx="7040002" cy="3960000"/>
        </a:xfrm>
        <a:prstGeom prst="rect">
          <a:avLst/>
        </a:prstGeom>
      </xdr:spPr>
    </xdr:pic>
    <xdr:clientData/>
  </xdr:twoCellAnchor>
  <xdr:oneCellAnchor>
    <xdr:from>
      <xdr:col>0</xdr:col>
      <xdr:colOff>97555</xdr:colOff>
      <xdr:row>67</xdr:row>
      <xdr:rowOff>162360</xdr:rowOff>
    </xdr:from>
    <xdr:ext cx="5804801" cy="3265200"/>
    <xdr:pic>
      <xdr:nvPicPr>
        <xdr:cNvPr id="3" name="Picture 2">
          <a:extLst>
            <a:ext uri="{FF2B5EF4-FFF2-40B4-BE49-F238E27FC236}">
              <a16:creationId xmlns:a16="http://schemas.microsoft.com/office/drawing/2014/main" id="{AE12B065-CADF-4782-BFF2-6157FB5DB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7555" y="17104700"/>
          <a:ext cx="5804801" cy="3265200"/>
        </a:xfrm>
        <a:prstGeom prst="rect">
          <a:avLst/>
        </a:prstGeom>
      </xdr:spPr>
    </xdr:pic>
    <xdr:clientData/>
  </xdr:oneCellAnchor>
  <xdr:oneCellAnchor>
    <xdr:from>
      <xdr:col>0</xdr:col>
      <xdr:colOff>143575</xdr:colOff>
      <xdr:row>69</xdr:row>
      <xdr:rowOff>87222</xdr:rowOff>
    </xdr:from>
    <xdr:ext cx="5760000" cy="3240000"/>
    <xdr:pic>
      <xdr:nvPicPr>
        <xdr:cNvPr id="4" name="Picture 3">
          <a:extLst>
            <a:ext uri="{FF2B5EF4-FFF2-40B4-BE49-F238E27FC236}">
              <a16:creationId xmlns:a16="http://schemas.microsoft.com/office/drawing/2014/main" id="{9AAD6629-E336-4804-B9E6-3B8D451EC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43575" y="25768243"/>
          <a:ext cx="5760000" cy="3240000"/>
        </a:xfrm>
        <a:prstGeom prst="rect">
          <a:avLst/>
        </a:prstGeom>
      </xdr:spPr>
    </xdr:pic>
    <xdr:clientData/>
  </xdr:oneCellAnchor>
  <xdr:oneCellAnchor>
    <xdr:from>
      <xdr:col>0</xdr:col>
      <xdr:colOff>97555</xdr:colOff>
      <xdr:row>71</xdr:row>
      <xdr:rowOff>162360</xdr:rowOff>
    </xdr:from>
    <xdr:ext cx="5803892" cy="3264689"/>
    <xdr:pic>
      <xdr:nvPicPr>
        <xdr:cNvPr id="7" name="Picture 6">
          <a:extLst>
            <a:ext uri="{FF2B5EF4-FFF2-40B4-BE49-F238E27FC236}">
              <a16:creationId xmlns:a16="http://schemas.microsoft.com/office/drawing/2014/main" id="{EC68FDD4-2ECB-41B9-AB48-090E273A6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7555" y="30285679"/>
          <a:ext cx="5803892" cy="3264689"/>
        </a:xfrm>
        <a:prstGeom prst="rect">
          <a:avLst/>
        </a:prstGeom>
      </xdr:spPr>
    </xdr:pic>
    <xdr:clientData/>
  </xdr:oneCellAnchor>
  <xdr:oneCellAnchor>
    <xdr:from>
      <xdr:col>0</xdr:col>
      <xdr:colOff>149201</xdr:colOff>
      <xdr:row>73</xdr:row>
      <xdr:rowOff>117122</xdr:rowOff>
    </xdr:from>
    <xdr:ext cx="7039999" cy="3959999"/>
    <xdr:pic>
      <xdr:nvPicPr>
        <xdr:cNvPr id="10" name="Picture 9">
          <a:extLst>
            <a:ext uri="{FF2B5EF4-FFF2-40B4-BE49-F238E27FC236}">
              <a16:creationId xmlns:a16="http://schemas.microsoft.com/office/drawing/2014/main" id="{9D0FB726-316C-4B76-8265-0AA760B57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49201" y="34682739"/>
          <a:ext cx="7039999" cy="3959999"/>
        </a:xfrm>
        <a:prstGeom prst="rect">
          <a:avLst/>
        </a:prstGeom>
      </xdr:spPr>
    </xdr:pic>
    <xdr:clientData/>
  </xdr:oneCellAnchor>
  <xdr:oneCellAnchor>
    <xdr:from>
      <xdr:col>5</xdr:col>
      <xdr:colOff>185106</xdr:colOff>
      <xdr:row>71</xdr:row>
      <xdr:rowOff>120206</xdr:rowOff>
    </xdr:from>
    <xdr:ext cx="5803891" cy="3264689"/>
    <xdr:pic>
      <xdr:nvPicPr>
        <xdr:cNvPr id="11" name="Picture 10">
          <a:extLst>
            <a:ext uri="{FF2B5EF4-FFF2-40B4-BE49-F238E27FC236}">
              <a16:creationId xmlns:a16="http://schemas.microsoft.com/office/drawing/2014/main" id="{FF6F216D-2BD8-453A-979E-32C8312AE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02766" y="30243525"/>
          <a:ext cx="5803891" cy="3264689"/>
        </a:xfrm>
        <a:prstGeom prst="rect">
          <a:avLst/>
        </a:prstGeom>
      </xdr:spPr>
    </xdr:pic>
    <xdr:clientData/>
  </xdr:oneCellAnchor>
  <xdr:oneCellAnchor>
    <xdr:from>
      <xdr:col>5</xdr:col>
      <xdr:colOff>150060</xdr:colOff>
      <xdr:row>69</xdr:row>
      <xdr:rowOff>61282</xdr:rowOff>
    </xdr:from>
    <xdr:ext cx="5760000" cy="3240000"/>
    <xdr:pic>
      <xdr:nvPicPr>
        <xdr:cNvPr id="12" name="Picture 11">
          <a:extLst>
            <a:ext uri="{FF2B5EF4-FFF2-40B4-BE49-F238E27FC236}">
              <a16:creationId xmlns:a16="http://schemas.microsoft.com/office/drawing/2014/main" id="{62EE25F3-73F8-4F82-9B1D-8A459ED55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7720" y="25742303"/>
          <a:ext cx="5760000" cy="3240000"/>
        </a:xfrm>
        <a:prstGeom prst="rect">
          <a:avLst/>
        </a:prstGeom>
      </xdr:spPr>
    </xdr:pic>
    <xdr:clientData/>
  </xdr:oneCellAnchor>
  <xdr:oneCellAnchor>
    <xdr:from>
      <xdr:col>5</xdr:col>
      <xdr:colOff>168891</xdr:colOff>
      <xdr:row>67</xdr:row>
      <xdr:rowOff>120207</xdr:rowOff>
    </xdr:from>
    <xdr:ext cx="5804800" cy="3265200"/>
    <xdr:pic>
      <xdr:nvPicPr>
        <xdr:cNvPr id="13" name="Picture 12">
          <a:extLst>
            <a:ext uri="{FF2B5EF4-FFF2-40B4-BE49-F238E27FC236}">
              <a16:creationId xmlns:a16="http://schemas.microsoft.com/office/drawing/2014/main" id="{AA1BE268-2620-4EA6-8FDF-8D8E0BF77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86551" y="17062547"/>
          <a:ext cx="5804800" cy="32652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://s.no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://s.no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s.no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458"/>
  <sheetViews>
    <sheetView view="pageBreakPreview" topLeftCell="A28" zoomScaleNormal="100" zoomScaleSheetLayoutView="100" workbookViewId="0">
      <selection activeCell="F44" sqref="F44"/>
    </sheetView>
  </sheetViews>
  <sheetFormatPr defaultRowHeight="26.25" customHeight="1" x14ac:dyDescent="0.25"/>
  <cols>
    <col min="1" max="1024" width="13.5546875"/>
    <col min="1025" max="1025" width="11.44140625"/>
  </cols>
  <sheetData>
    <row r="1" spans="1:12" ht="13.2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</row>
    <row r="2" spans="1:12" ht="13.2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</row>
    <row r="3" spans="1:12" ht="13.2" x14ac:dyDescent="0.2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</row>
    <row r="4" spans="1:12" s="2" customFormat="1" ht="17.399999999999999" x14ac:dyDescent="0.25"/>
    <row r="5" spans="1:12" s="2" customFormat="1" ht="17.399999999999999" x14ac:dyDescent="0.25"/>
    <row r="6" spans="1:12" s="2" customFormat="1" ht="17.399999999999999" x14ac:dyDescent="0.25"/>
    <row r="7" spans="1:12" s="2" customFormat="1" ht="17.399999999999999" x14ac:dyDescent="0.25"/>
    <row r="8" spans="1:12" s="2" customFormat="1" ht="17.399999999999999" x14ac:dyDescent="0.25"/>
    <row r="9" spans="1:12" s="2" customFormat="1" ht="17.399999999999999" x14ac:dyDescent="0.25"/>
    <row r="10" spans="1:12" s="2" customFormat="1" ht="17.399999999999999" x14ac:dyDescent="0.25"/>
    <row r="11" spans="1:12" s="2" customFormat="1" ht="17.399999999999999" x14ac:dyDescent="0.25"/>
    <row r="12" spans="1:12" s="2" customFormat="1" ht="17.399999999999999" x14ac:dyDescent="0.25"/>
    <row r="13" spans="1:12" s="2" customFormat="1" ht="17.399999999999999" x14ac:dyDescent="0.25"/>
    <row r="14" spans="1:12" s="2" customFormat="1" ht="17.399999999999999" x14ac:dyDescent="0.25"/>
    <row r="15" spans="1:12" s="2" customFormat="1" ht="17.399999999999999" x14ac:dyDescent="0.25"/>
    <row r="16" spans="1:12" s="2" customFormat="1" ht="17.399999999999999" x14ac:dyDescent="0.25"/>
    <row r="17" s="2" customFormat="1" ht="17.399999999999999" x14ac:dyDescent="0.25"/>
    <row r="18" s="2" customFormat="1" ht="17.399999999999999" x14ac:dyDescent="0.25"/>
    <row r="19" s="2" customFormat="1" ht="17.399999999999999" x14ac:dyDescent="0.25"/>
    <row r="20" s="2" customFormat="1" ht="17.399999999999999" x14ac:dyDescent="0.25"/>
    <row r="21" s="2" customFormat="1" ht="17.399999999999999" x14ac:dyDescent="0.25"/>
    <row r="22" s="2" customFormat="1" ht="17.399999999999999" x14ac:dyDescent="0.25"/>
    <row r="23" s="2" customFormat="1" ht="17.399999999999999" x14ac:dyDescent="0.25"/>
    <row r="24" s="2" customFormat="1" ht="17.399999999999999" x14ac:dyDescent="0.25"/>
    <row r="25" s="2" customFormat="1" ht="17.399999999999999" x14ac:dyDescent="0.25"/>
    <row r="26" s="2" customFormat="1" ht="17.399999999999999" x14ac:dyDescent="0.25"/>
    <row r="27" s="2" customFormat="1" ht="17.399999999999999" x14ac:dyDescent="0.25"/>
    <row r="28" s="2" customFormat="1" ht="17.399999999999999" x14ac:dyDescent="0.25"/>
    <row r="29" s="2" customFormat="1" ht="17.399999999999999" x14ac:dyDescent="0.25"/>
    <row r="30" s="2" customFormat="1" ht="17.399999999999999" x14ac:dyDescent="0.25"/>
    <row r="31" s="2" customFormat="1" ht="17.399999999999999" x14ac:dyDescent="0.25"/>
    <row r="32" s="2" customFormat="1" ht="17.399999999999999" x14ac:dyDescent="0.25"/>
    <row r="33" spans="4:11" s="2" customFormat="1" ht="17.399999999999999" x14ac:dyDescent="0.25"/>
    <row r="34" spans="4:11" s="2" customFormat="1" ht="17.399999999999999" x14ac:dyDescent="0.25"/>
    <row r="35" spans="4:11" ht="13.2" x14ac:dyDescent="0.25">
      <c r="K35" s="3"/>
    </row>
    <row r="36" spans="4:11" ht="13.2" x14ac:dyDescent="0.25">
      <c r="K36" s="3"/>
    </row>
    <row r="37" spans="4:11" ht="13.2" x14ac:dyDescent="0.25">
      <c r="K37" s="3"/>
    </row>
    <row r="38" spans="4:11" ht="45.6" x14ac:dyDescent="0.75">
      <c r="D38" s="4" t="s">
        <v>351</v>
      </c>
      <c r="K38" s="3"/>
    </row>
    <row r="39" spans="4:11" ht="45.6" x14ac:dyDescent="0.75">
      <c r="D39" s="4" t="s">
        <v>0</v>
      </c>
      <c r="K39" s="3"/>
    </row>
    <row r="40" spans="4:11" ht="13.2" x14ac:dyDescent="0.25">
      <c r="K40" s="3"/>
    </row>
    <row r="41" spans="4:11" ht="13.2" x14ac:dyDescent="0.25">
      <c r="K41" s="3"/>
    </row>
    <row r="42" spans="4:11" ht="13.2" x14ac:dyDescent="0.25">
      <c r="K42" s="3"/>
    </row>
    <row r="43" spans="4:11" ht="13.2" x14ac:dyDescent="0.25">
      <c r="K43" s="3"/>
    </row>
    <row r="44" spans="4:11" ht="13.2" x14ac:dyDescent="0.25">
      <c r="K44" s="3"/>
    </row>
    <row r="45" spans="4:11" ht="13.2" x14ac:dyDescent="0.25">
      <c r="K45" s="3"/>
    </row>
    <row r="46" spans="4:11" ht="13.2" x14ac:dyDescent="0.25">
      <c r="K46" s="3"/>
    </row>
    <row r="47" spans="4:11" ht="13.2" x14ac:dyDescent="0.25">
      <c r="K47" s="3"/>
    </row>
    <row r="48" spans="4:11" ht="13.2" x14ac:dyDescent="0.25">
      <c r="K48" s="3"/>
    </row>
    <row r="49" spans="11:11" ht="13.2" x14ac:dyDescent="0.25">
      <c r="K49" s="3"/>
    </row>
    <row r="50" spans="11:11" ht="13.2" x14ac:dyDescent="0.25">
      <c r="K50" s="3"/>
    </row>
    <row r="51" spans="11:11" ht="13.2" x14ac:dyDescent="0.25">
      <c r="K51" s="3"/>
    </row>
    <row r="52" spans="11:11" ht="13.2" x14ac:dyDescent="0.25">
      <c r="K52" s="3"/>
    </row>
    <row r="53" spans="11:11" ht="13.2" x14ac:dyDescent="0.25">
      <c r="K53" s="3"/>
    </row>
    <row r="54" spans="11:11" ht="13.2" x14ac:dyDescent="0.25">
      <c r="K54" s="3"/>
    </row>
    <row r="55" spans="11:11" ht="13.2" x14ac:dyDescent="0.25">
      <c r="K55" s="3"/>
    </row>
    <row r="56" spans="11:11" ht="13.2" x14ac:dyDescent="0.25">
      <c r="K56" s="3"/>
    </row>
    <row r="57" spans="11:11" ht="13.2" x14ac:dyDescent="0.25">
      <c r="K57" s="3"/>
    </row>
    <row r="58" spans="11:11" ht="13.2" x14ac:dyDescent="0.25">
      <c r="K58" s="3"/>
    </row>
    <row r="59" spans="11:11" ht="13.2" x14ac:dyDescent="0.25">
      <c r="K59" s="3"/>
    </row>
    <row r="60" spans="11:11" ht="13.2" x14ac:dyDescent="0.25">
      <c r="K60" s="3"/>
    </row>
    <row r="61" spans="11:11" ht="13.2" x14ac:dyDescent="0.25">
      <c r="K61" s="3"/>
    </row>
    <row r="62" spans="11:11" ht="13.2" x14ac:dyDescent="0.25">
      <c r="K62" s="3"/>
    </row>
    <row r="63" spans="11:11" ht="13.2" x14ac:dyDescent="0.25">
      <c r="K63" s="3"/>
    </row>
    <row r="64" spans="11:11" ht="13.2" x14ac:dyDescent="0.25">
      <c r="K64" s="3"/>
    </row>
    <row r="65" spans="11:11" ht="13.2" x14ac:dyDescent="0.25">
      <c r="K65" s="3"/>
    </row>
    <row r="66" spans="11:11" ht="13.2" x14ac:dyDescent="0.25">
      <c r="K66" s="3"/>
    </row>
    <row r="67" spans="11:11" ht="13.2" x14ac:dyDescent="0.25">
      <c r="K67" s="3"/>
    </row>
    <row r="68" spans="11:11" ht="13.2" x14ac:dyDescent="0.25">
      <c r="K68" s="3"/>
    </row>
    <row r="69" spans="11:11" ht="13.2" x14ac:dyDescent="0.25">
      <c r="K69" s="3"/>
    </row>
    <row r="70" spans="11:11" ht="13.2" x14ac:dyDescent="0.25">
      <c r="K70" s="3"/>
    </row>
    <row r="71" spans="11:11" ht="13.2" x14ac:dyDescent="0.25">
      <c r="K71" s="3"/>
    </row>
    <row r="72" spans="11:11" ht="13.2" x14ac:dyDescent="0.25">
      <c r="K72" s="3"/>
    </row>
    <row r="73" spans="11:11" ht="13.2" x14ac:dyDescent="0.25">
      <c r="K73" s="3"/>
    </row>
    <row r="74" spans="11:11" ht="13.2" x14ac:dyDescent="0.25">
      <c r="K74" s="3"/>
    </row>
    <row r="75" spans="11:11" ht="13.2" x14ac:dyDescent="0.25">
      <c r="K75" s="3"/>
    </row>
    <row r="76" spans="11:11" ht="13.2" x14ac:dyDescent="0.25">
      <c r="K76" s="3"/>
    </row>
    <row r="77" spans="11:11" ht="13.2" x14ac:dyDescent="0.25">
      <c r="K77" s="3"/>
    </row>
    <row r="78" spans="11:11" ht="13.2" x14ac:dyDescent="0.25">
      <c r="K78" s="3"/>
    </row>
    <row r="79" spans="11:11" ht="13.2" x14ac:dyDescent="0.25">
      <c r="K79" s="3"/>
    </row>
    <row r="80" spans="11:11" ht="13.2" x14ac:dyDescent="0.25">
      <c r="K80" s="3"/>
    </row>
    <row r="81" spans="11:11" ht="13.2" x14ac:dyDescent="0.25">
      <c r="K81" s="3"/>
    </row>
    <row r="82" spans="11:11" ht="13.2" x14ac:dyDescent="0.25">
      <c r="K82" s="3"/>
    </row>
    <row r="83" spans="11:11" ht="13.2" x14ac:dyDescent="0.25">
      <c r="K83" s="3"/>
    </row>
    <row r="84" spans="11:11" ht="13.2" x14ac:dyDescent="0.25">
      <c r="K84" s="3"/>
    </row>
    <row r="85" spans="11:11" ht="13.2" x14ac:dyDescent="0.25">
      <c r="K85" s="3"/>
    </row>
    <row r="86" spans="11:11" ht="13.2" x14ac:dyDescent="0.25">
      <c r="K86" s="3"/>
    </row>
    <row r="87" spans="11:11" ht="13.2" x14ac:dyDescent="0.25">
      <c r="K87" s="3"/>
    </row>
    <row r="88" spans="11:11" ht="13.2" x14ac:dyDescent="0.25">
      <c r="K88" s="3"/>
    </row>
    <row r="89" spans="11:11" ht="13.2" x14ac:dyDescent="0.25">
      <c r="K89" s="3"/>
    </row>
    <row r="90" spans="11:11" ht="13.2" x14ac:dyDescent="0.25">
      <c r="K90" s="3"/>
    </row>
    <row r="91" spans="11:11" ht="13.2" x14ac:dyDescent="0.25">
      <c r="K91" s="3"/>
    </row>
    <row r="92" spans="11:11" ht="13.2" x14ac:dyDescent="0.25">
      <c r="K92" s="3"/>
    </row>
    <row r="93" spans="11:11" ht="13.2" x14ac:dyDescent="0.25">
      <c r="K93" s="3"/>
    </row>
    <row r="94" spans="11:11" ht="13.2" x14ac:dyDescent="0.25">
      <c r="K94" s="3"/>
    </row>
    <row r="95" spans="11:11" ht="13.2" x14ac:dyDescent="0.25">
      <c r="K95" s="3"/>
    </row>
    <row r="96" spans="11:11" ht="13.2" x14ac:dyDescent="0.25">
      <c r="K96" s="3"/>
    </row>
    <row r="97" spans="11:11" ht="13.2" x14ac:dyDescent="0.25">
      <c r="K97" s="3"/>
    </row>
    <row r="98" spans="11:11" ht="13.2" x14ac:dyDescent="0.25">
      <c r="K98" s="3"/>
    </row>
    <row r="99" spans="11:11" ht="13.2" x14ac:dyDescent="0.25">
      <c r="K99" s="3"/>
    </row>
    <row r="100" spans="11:11" ht="13.2" x14ac:dyDescent="0.25">
      <c r="K100" s="3"/>
    </row>
    <row r="101" spans="11:11" ht="13.2" x14ac:dyDescent="0.25">
      <c r="K101" s="3"/>
    </row>
    <row r="102" spans="11:11" ht="13.2" x14ac:dyDescent="0.25">
      <c r="K102" s="3"/>
    </row>
    <row r="103" spans="11:11" ht="13.2" x14ac:dyDescent="0.25">
      <c r="K103" s="3"/>
    </row>
    <row r="104" spans="11:11" ht="13.2" x14ac:dyDescent="0.25">
      <c r="K104" s="3"/>
    </row>
    <row r="105" spans="11:11" ht="13.2" x14ac:dyDescent="0.25">
      <c r="K105" s="3"/>
    </row>
    <row r="106" spans="11:11" ht="13.2" x14ac:dyDescent="0.25">
      <c r="K106" s="3"/>
    </row>
    <row r="107" spans="11:11" ht="13.2" x14ac:dyDescent="0.25">
      <c r="K107" s="3"/>
    </row>
    <row r="108" spans="11:11" ht="13.2" x14ac:dyDescent="0.25">
      <c r="K108" s="3"/>
    </row>
    <row r="109" spans="11:11" ht="13.2" x14ac:dyDescent="0.25">
      <c r="K109" s="3"/>
    </row>
    <row r="110" spans="11:11" ht="13.2" x14ac:dyDescent="0.25">
      <c r="K110" s="3"/>
    </row>
    <row r="111" spans="11:11" ht="13.2" x14ac:dyDescent="0.25">
      <c r="K111" s="3"/>
    </row>
    <row r="112" spans="11:11" ht="13.2" x14ac:dyDescent="0.25">
      <c r="K112" s="3"/>
    </row>
    <row r="113" spans="11:11" ht="13.2" x14ac:dyDescent="0.25">
      <c r="K113" s="3"/>
    </row>
    <row r="114" spans="11:11" ht="13.2" x14ac:dyDescent="0.25">
      <c r="K114" s="3"/>
    </row>
    <row r="115" spans="11:11" ht="13.2" x14ac:dyDescent="0.25">
      <c r="K115" s="3"/>
    </row>
    <row r="116" spans="11:11" ht="13.2" x14ac:dyDescent="0.25">
      <c r="K116" s="3"/>
    </row>
    <row r="117" spans="11:11" ht="13.2" x14ac:dyDescent="0.25">
      <c r="K117" s="3"/>
    </row>
    <row r="118" spans="11:11" ht="13.2" x14ac:dyDescent="0.25">
      <c r="K118" s="3"/>
    </row>
    <row r="119" spans="11:11" ht="13.2" x14ac:dyDescent="0.25">
      <c r="K119" s="3"/>
    </row>
    <row r="120" spans="11:11" ht="13.2" x14ac:dyDescent="0.25">
      <c r="K120" s="3"/>
    </row>
    <row r="121" spans="11:11" ht="13.2" x14ac:dyDescent="0.25">
      <c r="K121" s="3"/>
    </row>
    <row r="122" spans="11:11" ht="13.2" x14ac:dyDescent="0.25">
      <c r="K122" s="3"/>
    </row>
    <row r="123" spans="11:11" ht="13.2" x14ac:dyDescent="0.25">
      <c r="K123" s="3"/>
    </row>
    <row r="124" spans="11:11" ht="13.2" x14ac:dyDescent="0.25">
      <c r="K124" s="3"/>
    </row>
    <row r="125" spans="11:11" ht="13.2" x14ac:dyDescent="0.25">
      <c r="K125" s="3"/>
    </row>
    <row r="126" spans="11:11" ht="13.2" x14ac:dyDescent="0.25">
      <c r="K126" s="3"/>
    </row>
    <row r="127" spans="11:11" ht="13.2" x14ac:dyDescent="0.25">
      <c r="K127" s="3"/>
    </row>
    <row r="128" spans="11:11" ht="13.2" x14ac:dyDescent="0.25">
      <c r="K128" s="3"/>
    </row>
    <row r="129" spans="11:11" ht="13.2" x14ac:dyDescent="0.25">
      <c r="K129" s="3"/>
    </row>
    <row r="130" spans="11:11" ht="13.2" x14ac:dyDescent="0.25">
      <c r="K130" s="3"/>
    </row>
    <row r="131" spans="11:11" ht="13.2" x14ac:dyDescent="0.25">
      <c r="K131" s="3"/>
    </row>
    <row r="132" spans="11:11" ht="13.2" x14ac:dyDescent="0.25">
      <c r="K132" s="3"/>
    </row>
    <row r="133" spans="11:11" ht="13.2" x14ac:dyDescent="0.25">
      <c r="K133" s="3"/>
    </row>
    <row r="134" spans="11:11" ht="13.2" x14ac:dyDescent="0.25">
      <c r="K134" s="3"/>
    </row>
    <row r="135" spans="11:11" ht="13.2" x14ac:dyDescent="0.25">
      <c r="K135" s="3"/>
    </row>
    <row r="136" spans="11:11" ht="13.2" x14ac:dyDescent="0.25">
      <c r="K136" s="3"/>
    </row>
    <row r="137" spans="11:11" ht="13.2" x14ac:dyDescent="0.25">
      <c r="K137" s="3"/>
    </row>
    <row r="138" spans="11:11" ht="13.2" x14ac:dyDescent="0.25">
      <c r="K138" s="3"/>
    </row>
    <row r="139" spans="11:11" ht="13.2" x14ac:dyDescent="0.25">
      <c r="K139" s="3"/>
    </row>
    <row r="140" spans="11:11" ht="13.2" x14ac:dyDescent="0.25">
      <c r="K140" s="3"/>
    </row>
    <row r="141" spans="11:11" ht="13.2" x14ac:dyDescent="0.25">
      <c r="K141" s="3"/>
    </row>
    <row r="142" spans="11:11" ht="13.2" x14ac:dyDescent="0.25">
      <c r="K142" s="3"/>
    </row>
    <row r="143" spans="11:11" ht="13.2" x14ac:dyDescent="0.25">
      <c r="K143" s="3"/>
    </row>
    <row r="144" spans="11:11" ht="13.2" x14ac:dyDescent="0.25">
      <c r="K144" s="3"/>
    </row>
    <row r="145" spans="11:11" ht="13.2" x14ac:dyDescent="0.25">
      <c r="K145" s="3"/>
    </row>
    <row r="146" spans="11:11" ht="13.2" x14ac:dyDescent="0.25">
      <c r="K146" s="3"/>
    </row>
    <row r="147" spans="11:11" ht="13.2" x14ac:dyDescent="0.25">
      <c r="K147" s="3"/>
    </row>
    <row r="148" spans="11:11" ht="13.2" x14ac:dyDescent="0.25">
      <c r="K148" s="3"/>
    </row>
    <row r="149" spans="11:11" ht="13.2" x14ac:dyDescent="0.25">
      <c r="K149" s="3"/>
    </row>
    <row r="150" spans="11:11" ht="13.2" x14ac:dyDescent="0.25">
      <c r="K150" s="3"/>
    </row>
    <row r="151" spans="11:11" ht="13.2" x14ac:dyDescent="0.25">
      <c r="K151" s="3"/>
    </row>
    <row r="152" spans="11:11" ht="13.2" x14ac:dyDescent="0.25">
      <c r="K152" s="3"/>
    </row>
    <row r="153" spans="11:11" ht="13.2" x14ac:dyDescent="0.25">
      <c r="K153" s="3"/>
    </row>
    <row r="154" spans="11:11" ht="13.2" x14ac:dyDescent="0.25">
      <c r="K154" s="3"/>
    </row>
    <row r="155" spans="11:11" ht="13.2" x14ac:dyDescent="0.25">
      <c r="K155" s="3"/>
    </row>
    <row r="156" spans="11:11" ht="13.2" x14ac:dyDescent="0.25">
      <c r="K156" s="3"/>
    </row>
    <row r="157" spans="11:11" ht="13.2" x14ac:dyDescent="0.25">
      <c r="K157" s="3"/>
    </row>
    <row r="158" spans="11:11" ht="13.2" x14ac:dyDescent="0.25">
      <c r="K158" s="3"/>
    </row>
    <row r="159" spans="11:11" ht="13.2" x14ac:dyDescent="0.25">
      <c r="K159" s="3"/>
    </row>
    <row r="160" spans="11:11" ht="13.2" x14ac:dyDescent="0.25">
      <c r="K160" s="3"/>
    </row>
    <row r="161" spans="11:11" ht="13.2" x14ac:dyDescent="0.25">
      <c r="K161" s="3"/>
    </row>
    <row r="162" spans="11:11" ht="13.2" x14ac:dyDescent="0.25">
      <c r="K162" s="3"/>
    </row>
    <row r="163" spans="11:11" ht="13.2" x14ac:dyDescent="0.25">
      <c r="K163" s="3"/>
    </row>
    <row r="164" spans="11:11" ht="13.2" x14ac:dyDescent="0.25">
      <c r="K164" s="3"/>
    </row>
    <row r="165" spans="11:11" ht="13.2" x14ac:dyDescent="0.25">
      <c r="K165" s="3"/>
    </row>
    <row r="166" spans="11:11" ht="13.2" x14ac:dyDescent="0.25">
      <c r="K166" s="3"/>
    </row>
    <row r="167" spans="11:11" ht="13.2" x14ac:dyDescent="0.25">
      <c r="K167" s="3"/>
    </row>
    <row r="168" spans="11:11" ht="13.2" x14ac:dyDescent="0.25">
      <c r="K168" s="3"/>
    </row>
    <row r="169" spans="11:11" ht="13.2" x14ac:dyDescent="0.25">
      <c r="K169" s="3"/>
    </row>
    <row r="170" spans="11:11" ht="13.2" x14ac:dyDescent="0.25">
      <c r="K170" s="3"/>
    </row>
    <row r="171" spans="11:11" ht="13.2" x14ac:dyDescent="0.25">
      <c r="K171" s="3"/>
    </row>
    <row r="172" spans="11:11" ht="13.2" x14ac:dyDescent="0.25">
      <c r="K172" s="3"/>
    </row>
    <row r="173" spans="11:11" ht="13.2" x14ac:dyDescent="0.25">
      <c r="K173" s="3"/>
    </row>
    <row r="174" spans="11:11" ht="13.2" x14ac:dyDescent="0.25">
      <c r="K174" s="3"/>
    </row>
    <row r="175" spans="11:11" ht="13.2" x14ac:dyDescent="0.25">
      <c r="K175" s="3"/>
    </row>
    <row r="176" spans="11:11" ht="13.2" x14ac:dyDescent="0.25">
      <c r="K176" s="3"/>
    </row>
    <row r="177" spans="11:11" ht="13.2" x14ac:dyDescent="0.25">
      <c r="K177" s="3"/>
    </row>
    <row r="178" spans="11:11" ht="13.2" x14ac:dyDescent="0.25">
      <c r="K178" s="3"/>
    </row>
    <row r="179" spans="11:11" ht="13.2" x14ac:dyDescent="0.25">
      <c r="K179" s="3"/>
    </row>
    <row r="180" spans="11:11" ht="13.2" x14ac:dyDescent="0.25">
      <c r="K180" s="3"/>
    </row>
    <row r="181" spans="11:11" ht="13.2" x14ac:dyDescent="0.25">
      <c r="K181" s="3"/>
    </row>
    <row r="182" spans="11:11" ht="13.2" x14ac:dyDescent="0.25">
      <c r="K182" s="3"/>
    </row>
    <row r="183" spans="11:11" ht="13.2" x14ac:dyDescent="0.25">
      <c r="K183" s="3"/>
    </row>
    <row r="184" spans="11:11" ht="13.2" x14ac:dyDescent="0.25">
      <c r="K184" s="3"/>
    </row>
    <row r="185" spans="11:11" ht="13.2" x14ac:dyDescent="0.25">
      <c r="K185" s="3"/>
    </row>
    <row r="186" spans="11:11" ht="13.2" x14ac:dyDescent="0.25">
      <c r="K186" s="3"/>
    </row>
    <row r="187" spans="11:11" ht="13.2" x14ac:dyDescent="0.25">
      <c r="K187" s="3"/>
    </row>
    <row r="188" spans="11:11" ht="13.2" x14ac:dyDescent="0.25">
      <c r="K188" s="3"/>
    </row>
    <row r="189" spans="11:11" ht="13.2" x14ac:dyDescent="0.25">
      <c r="K189" s="3"/>
    </row>
    <row r="190" spans="11:11" ht="13.2" x14ac:dyDescent="0.25">
      <c r="K190" s="3"/>
    </row>
    <row r="191" spans="11:11" ht="13.2" x14ac:dyDescent="0.25">
      <c r="K191" s="3"/>
    </row>
    <row r="192" spans="11:11" ht="13.2" x14ac:dyDescent="0.25">
      <c r="K192" s="3"/>
    </row>
    <row r="193" spans="11:11" ht="13.2" x14ac:dyDescent="0.25">
      <c r="K193" s="3"/>
    </row>
    <row r="194" spans="11:11" ht="13.2" x14ac:dyDescent="0.25">
      <c r="K194" s="3"/>
    </row>
    <row r="195" spans="11:11" ht="13.2" x14ac:dyDescent="0.25">
      <c r="K195" s="3"/>
    </row>
    <row r="196" spans="11:11" ht="13.2" x14ac:dyDescent="0.25">
      <c r="K196" s="3"/>
    </row>
    <row r="197" spans="11:11" ht="13.2" x14ac:dyDescent="0.25">
      <c r="K197" s="3"/>
    </row>
    <row r="198" spans="11:11" ht="13.2" x14ac:dyDescent="0.25">
      <c r="K198" s="3"/>
    </row>
    <row r="199" spans="11:11" ht="13.2" x14ac:dyDescent="0.25">
      <c r="K199" s="3"/>
    </row>
    <row r="200" spans="11:11" ht="13.2" x14ac:dyDescent="0.25">
      <c r="K200" s="3"/>
    </row>
    <row r="201" spans="11:11" ht="13.2" x14ac:dyDescent="0.25">
      <c r="K201" s="3"/>
    </row>
    <row r="202" spans="11:11" ht="13.2" x14ac:dyDescent="0.25">
      <c r="K202" s="3"/>
    </row>
    <row r="203" spans="11:11" ht="13.2" x14ac:dyDescent="0.25">
      <c r="K203" s="3"/>
    </row>
    <row r="204" spans="11:11" ht="13.2" x14ac:dyDescent="0.25">
      <c r="K204" s="3"/>
    </row>
    <row r="205" spans="11:11" ht="13.2" x14ac:dyDescent="0.25">
      <c r="K205" s="3"/>
    </row>
    <row r="206" spans="11:11" ht="13.2" x14ac:dyDescent="0.25">
      <c r="K206" s="3"/>
    </row>
    <row r="207" spans="11:11" ht="13.2" x14ac:dyDescent="0.25">
      <c r="K207" s="3"/>
    </row>
    <row r="208" spans="11:11" ht="13.2" x14ac:dyDescent="0.25">
      <c r="K208" s="3"/>
    </row>
    <row r="209" spans="11:11" ht="13.2" x14ac:dyDescent="0.25">
      <c r="K209" s="3"/>
    </row>
    <row r="210" spans="11:11" ht="13.2" x14ac:dyDescent="0.25">
      <c r="K210" s="3"/>
    </row>
    <row r="211" spans="11:11" ht="13.2" x14ac:dyDescent="0.25">
      <c r="K211" s="3"/>
    </row>
    <row r="212" spans="11:11" ht="13.2" x14ac:dyDescent="0.25">
      <c r="K212" s="3"/>
    </row>
    <row r="213" spans="11:11" ht="13.2" x14ac:dyDescent="0.25">
      <c r="K213" s="3"/>
    </row>
    <row r="214" spans="11:11" ht="13.2" x14ac:dyDescent="0.25">
      <c r="K214" s="3"/>
    </row>
    <row r="215" spans="11:11" ht="13.2" x14ac:dyDescent="0.25">
      <c r="K215" s="3"/>
    </row>
    <row r="216" spans="11:11" ht="13.2" x14ac:dyDescent="0.25">
      <c r="K216" s="3"/>
    </row>
    <row r="217" spans="11:11" ht="13.2" x14ac:dyDescent="0.25">
      <c r="K217" s="3"/>
    </row>
    <row r="218" spans="11:11" ht="13.2" x14ac:dyDescent="0.25">
      <c r="K218" s="3"/>
    </row>
    <row r="219" spans="11:11" ht="13.2" x14ac:dyDescent="0.25">
      <c r="K219" s="3"/>
    </row>
    <row r="220" spans="11:11" ht="13.2" x14ac:dyDescent="0.25">
      <c r="K220" s="3"/>
    </row>
    <row r="221" spans="11:11" ht="13.2" x14ac:dyDescent="0.25">
      <c r="K221" s="3"/>
    </row>
    <row r="222" spans="11:11" ht="13.2" x14ac:dyDescent="0.25">
      <c r="K222" s="3"/>
    </row>
    <row r="223" spans="11:11" ht="13.2" x14ac:dyDescent="0.25">
      <c r="K223" s="3"/>
    </row>
    <row r="224" spans="11:11" ht="13.2" x14ac:dyDescent="0.25">
      <c r="K224" s="3"/>
    </row>
    <row r="225" spans="11:11" ht="13.2" x14ac:dyDescent="0.25">
      <c r="K225" s="3"/>
    </row>
    <row r="226" spans="11:11" ht="13.2" x14ac:dyDescent="0.25">
      <c r="K226" s="3"/>
    </row>
    <row r="227" spans="11:11" ht="13.2" x14ac:dyDescent="0.25">
      <c r="K227" s="3"/>
    </row>
    <row r="228" spans="11:11" ht="13.2" x14ac:dyDescent="0.25">
      <c r="K228" s="3"/>
    </row>
    <row r="229" spans="11:11" ht="13.2" x14ac:dyDescent="0.25">
      <c r="K229" s="3"/>
    </row>
    <row r="230" spans="11:11" ht="13.2" x14ac:dyDescent="0.25">
      <c r="K230" s="3"/>
    </row>
    <row r="231" spans="11:11" ht="13.2" x14ac:dyDescent="0.25">
      <c r="K231" s="3"/>
    </row>
    <row r="232" spans="11:11" ht="13.2" x14ac:dyDescent="0.25">
      <c r="K232" s="3"/>
    </row>
    <row r="233" spans="11:11" ht="13.2" x14ac:dyDescent="0.25">
      <c r="K233" s="3"/>
    </row>
    <row r="234" spans="11:11" ht="13.2" x14ac:dyDescent="0.25">
      <c r="K234" s="3"/>
    </row>
    <row r="235" spans="11:11" ht="13.2" x14ac:dyDescent="0.25">
      <c r="K235" s="3"/>
    </row>
    <row r="236" spans="11:11" ht="13.2" x14ac:dyDescent="0.25">
      <c r="K236" s="3"/>
    </row>
    <row r="237" spans="11:11" ht="13.2" x14ac:dyDescent="0.25">
      <c r="K237" s="3"/>
    </row>
    <row r="238" spans="11:11" ht="13.2" x14ac:dyDescent="0.25">
      <c r="K238" s="3"/>
    </row>
    <row r="239" spans="11:11" ht="13.2" x14ac:dyDescent="0.25">
      <c r="K239" s="3"/>
    </row>
    <row r="240" spans="11:11" ht="13.2" x14ac:dyDescent="0.25">
      <c r="K240" s="3"/>
    </row>
    <row r="241" spans="11:11" ht="13.2" x14ac:dyDescent="0.25">
      <c r="K241" s="3"/>
    </row>
    <row r="242" spans="11:11" ht="13.2" x14ac:dyDescent="0.25">
      <c r="K242" s="3"/>
    </row>
    <row r="243" spans="11:11" ht="13.2" x14ac:dyDescent="0.25">
      <c r="K243" s="3"/>
    </row>
    <row r="244" spans="11:11" ht="13.2" x14ac:dyDescent="0.25">
      <c r="K244" s="3"/>
    </row>
    <row r="245" spans="11:11" ht="13.2" x14ac:dyDescent="0.25">
      <c r="K245" s="3"/>
    </row>
    <row r="246" spans="11:11" ht="13.2" x14ac:dyDescent="0.25">
      <c r="K246" s="3"/>
    </row>
    <row r="247" spans="11:11" ht="13.2" x14ac:dyDescent="0.25">
      <c r="K247" s="3"/>
    </row>
    <row r="248" spans="11:11" ht="13.2" x14ac:dyDescent="0.25">
      <c r="K248" s="3"/>
    </row>
    <row r="249" spans="11:11" ht="13.2" x14ac:dyDescent="0.25">
      <c r="K249" s="3"/>
    </row>
    <row r="250" spans="11:11" ht="13.2" x14ac:dyDescent="0.25">
      <c r="K250" s="3"/>
    </row>
    <row r="251" spans="11:11" ht="13.2" x14ac:dyDescent="0.25">
      <c r="K251" s="3"/>
    </row>
    <row r="252" spans="11:11" ht="13.2" x14ac:dyDescent="0.25">
      <c r="K252" s="3"/>
    </row>
    <row r="253" spans="11:11" ht="13.2" x14ac:dyDescent="0.25">
      <c r="K253" s="3"/>
    </row>
    <row r="254" spans="11:11" ht="13.2" x14ac:dyDescent="0.25">
      <c r="K254" s="3"/>
    </row>
    <row r="255" spans="11:11" ht="13.2" x14ac:dyDescent="0.25">
      <c r="K255" s="3"/>
    </row>
    <row r="256" spans="11:11" ht="13.2" x14ac:dyDescent="0.25">
      <c r="K256" s="3"/>
    </row>
    <row r="257" spans="11:11" ht="13.2" x14ac:dyDescent="0.25">
      <c r="K257" s="3"/>
    </row>
    <row r="258" spans="11:11" ht="13.2" x14ac:dyDescent="0.25">
      <c r="K258" s="3"/>
    </row>
    <row r="259" spans="11:11" ht="13.2" x14ac:dyDescent="0.25">
      <c r="K259" s="3"/>
    </row>
    <row r="260" spans="11:11" ht="13.2" x14ac:dyDescent="0.25">
      <c r="K260" s="3"/>
    </row>
    <row r="261" spans="11:11" ht="13.2" x14ac:dyDescent="0.25">
      <c r="K261" s="3"/>
    </row>
    <row r="262" spans="11:11" ht="13.2" x14ac:dyDescent="0.25">
      <c r="K262" s="3"/>
    </row>
    <row r="263" spans="11:11" ht="13.2" x14ac:dyDescent="0.25">
      <c r="K263" s="3"/>
    </row>
    <row r="264" spans="11:11" ht="13.2" x14ac:dyDescent="0.25">
      <c r="K264" s="3"/>
    </row>
    <row r="265" spans="11:11" ht="13.2" x14ac:dyDescent="0.25">
      <c r="K265" s="3"/>
    </row>
    <row r="266" spans="11:11" ht="13.2" x14ac:dyDescent="0.25">
      <c r="K266" s="3"/>
    </row>
    <row r="267" spans="11:11" ht="13.2" x14ac:dyDescent="0.25">
      <c r="K267" s="3"/>
    </row>
    <row r="268" spans="11:11" ht="13.2" x14ac:dyDescent="0.25">
      <c r="K268" s="3"/>
    </row>
    <row r="269" spans="11:11" ht="13.2" x14ac:dyDescent="0.25">
      <c r="K269" s="3"/>
    </row>
    <row r="270" spans="11:11" ht="13.2" x14ac:dyDescent="0.25">
      <c r="K270" s="3"/>
    </row>
    <row r="271" spans="11:11" ht="13.2" x14ac:dyDescent="0.25">
      <c r="K271" s="3"/>
    </row>
    <row r="272" spans="11:11" ht="13.2" x14ac:dyDescent="0.25">
      <c r="K272" s="3"/>
    </row>
    <row r="273" spans="11:11" ht="13.2" x14ac:dyDescent="0.25">
      <c r="K273" s="3"/>
    </row>
    <row r="274" spans="11:11" ht="13.2" x14ac:dyDescent="0.25">
      <c r="K274" s="3"/>
    </row>
    <row r="275" spans="11:11" ht="13.2" x14ac:dyDescent="0.25">
      <c r="K275" s="3"/>
    </row>
    <row r="276" spans="11:11" ht="13.2" x14ac:dyDescent="0.25">
      <c r="K276" s="3"/>
    </row>
    <row r="277" spans="11:11" ht="13.2" x14ac:dyDescent="0.25">
      <c r="K277" s="3"/>
    </row>
    <row r="278" spans="11:11" ht="13.2" x14ac:dyDescent="0.25">
      <c r="K278" s="3"/>
    </row>
    <row r="279" spans="11:11" ht="13.2" x14ac:dyDescent="0.25">
      <c r="K279" s="3"/>
    </row>
    <row r="280" spans="11:11" ht="13.2" x14ac:dyDescent="0.25">
      <c r="K280" s="3"/>
    </row>
    <row r="281" spans="11:11" ht="13.2" x14ac:dyDescent="0.25">
      <c r="K281" s="3"/>
    </row>
    <row r="282" spans="11:11" ht="13.2" x14ac:dyDescent="0.25">
      <c r="K282" s="3"/>
    </row>
    <row r="283" spans="11:11" ht="13.2" x14ac:dyDescent="0.25">
      <c r="K283" s="3"/>
    </row>
    <row r="284" spans="11:11" ht="13.2" x14ac:dyDescent="0.25">
      <c r="K284" s="3"/>
    </row>
    <row r="285" spans="11:11" ht="13.2" x14ac:dyDescent="0.25">
      <c r="K285" s="3"/>
    </row>
    <row r="286" spans="11:11" ht="13.2" x14ac:dyDescent="0.25">
      <c r="K286" s="3"/>
    </row>
    <row r="287" spans="11:11" ht="13.2" x14ac:dyDescent="0.25">
      <c r="K287" s="3"/>
    </row>
    <row r="288" spans="11:11" ht="13.2" x14ac:dyDescent="0.25">
      <c r="K288" s="3"/>
    </row>
    <row r="289" spans="11:11" ht="13.2" x14ac:dyDescent="0.25">
      <c r="K289" s="3"/>
    </row>
    <row r="290" spans="11:11" ht="13.2" x14ac:dyDescent="0.25">
      <c r="K290" s="3"/>
    </row>
    <row r="291" spans="11:11" ht="13.2" x14ac:dyDescent="0.25">
      <c r="K291" s="3"/>
    </row>
    <row r="292" spans="11:11" ht="13.2" x14ac:dyDescent="0.25">
      <c r="K292" s="3"/>
    </row>
    <row r="293" spans="11:11" ht="13.2" x14ac:dyDescent="0.25">
      <c r="K293" s="3"/>
    </row>
    <row r="294" spans="11:11" ht="13.2" x14ac:dyDescent="0.25">
      <c r="K294" s="3"/>
    </row>
    <row r="295" spans="11:11" ht="13.2" x14ac:dyDescent="0.25">
      <c r="K295" s="3"/>
    </row>
    <row r="296" spans="11:11" ht="13.2" x14ac:dyDescent="0.25">
      <c r="K296" s="3"/>
    </row>
    <row r="297" spans="11:11" ht="13.2" x14ac:dyDescent="0.25">
      <c r="K297" s="3"/>
    </row>
    <row r="298" spans="11:11" ht="13.2" x14ac:dyDescent="0.25">
      <c r="K298" s="3"/>
    </row>
    <row r="299" spans="11:11" ht="13.2" x14ac:dyDescent="0.25">
      <c r="K299" s="3"/>
    </row>
    <row r="300" spans="11:11" ht="13.2" x14ac:dyDescent="0.25">
      <c r="K300" s="3"/>
    </row>
    <row r="301" spans="11:11" ht="13.2" x14ac:dyDescent="0.25">
      <c r="K301" s="3"/>
    </row>
    <row r="302" spans="11:11" ht="13.2" x14ac:dyDescent="0.25">
      <c r="K302" s="3"/>
    </row>
    <row r="303" spans="11:11" ht="13.2" x14ac:dyDescent="0.25">
      <c r="K303" s="3"/>
    </row>
    <row r="304" spans="11:11" ht="13.2" x14ac:dyDescent="0.25">
      <c r="K304" s="3"/>
    </row>
    <row r="305" spans="11:11" ht="13.2" x14ac:dyDescent="0.25">
      <c r="K305" s="3"/>
    </row>
    <row r="306" spans="11:11" ht="13.2" x14ac:dyDescent="0.25">
      <c r="K306" s="3"/>
    </row>
    <row r="307" spans="11:11" ht="13.2" x14ac:dyDescent="0.25">
      <c r="K307" s="3"/>
    </row>
    <row r="308" spans="11:11" ht="13.2" x14ac:dyDescent="0.25">
      <c r="K308" s="3"/>
    </row>
    <row r="309" spans="11:11" ht="13.2" x14ac:dyDescent="0.25">
      <c r="K309" s="3"/>
    </row>
    <row r="310" spans="11:11" ht="13.2" x14ac:dyDescent="0.25">
      <c r="K310" s="3"/>
    </row>
    <row r="311" spans="11:11" ht="13.2" x14ac:dyDescent="0.25">
      <c r="K311" s="3"/>
    </row>
    <row r="312" spans="11:11" ht="13.2" x14ac:dyDescent="0.25">
      <c r="K312" s="3"/>
    </row>
    <row r="313" spans="11:11" ht="13.2" x14ac:dyDescent="0.25">
      <c r="K313" s="3"/>
    </row>
    <row r="314" spans="11:11" ht="13.2" x14ac:dyDescent="0.25">
      <c r="K314" s="3"/>
    </row>
    <row r="315" spans="11:11" ht="13.2" x14ac:dyDescent="0.25">
      <c r="K315" s="3"/>
    </row>
    <row r="316" spans="11:11" ht="13.2" x14ac:dyDescent="0.25">
      <c r="K316" s="3"/>
    </row>
    <row r="317" spans="11:11" ht="13.2" x14ac:dyDescent="0.25">
      <c r="K317" s="3"/>
    </row>
    <row r="318" spans="11:11" ht="13.2" x14ac:dyDescent="0.25">
      <c r="K318" s="3"/>
    </row>
    <row r="319" spans="11:11" ht="13.2" x14ac:dyDescent="0.25">
      <c r="K319" s="3"/>
    </row>
    <row r="320" spans="11:11" ht="13.2" x14ac:dyDescent="0.25">
      <c r="K320" s="3"/>
    </row>
    <row r="321" spans="11:11" ht="13.2" x14ac:dyDescent="0.25">
      <c r="K321" s="3"/>
    </row>
    <row r="322" spans="11:11" ht="13.2" x14ac:dyDescent="0.25">
      <c r="K322" s="3"/>
    </row>
    <row r="323" spans="11:11" ht="13.2" x14ac:dyDescent="0.25">
      <c r="K323" s="3"/>
    </row>
    <row r="324" spans="11:11" ht="13.2" x14ac:dyDescent="0.25">
      <c r="K324" s="3"/>
    </row>
    <row r="325" spans="11:11" ht="13.2" x14ac:dyDescent="0.25">
      <c r="K325" s="3"/>
    </row>
    <row r="326" spans="11:11" ht="13.2" x14ac:dyDescent="0.25">
      <c r="K326" s="3"/>
    </row>
    <row r="327" spans="11:11" ht="13.2" x14ac:dyDescent="0.25">
      <c r="K327" s="3"/>
    </row>
    <row r="328" spans="11:11" ht="13.2" x14ac:dyDescent="0.25">
      <c r="K328" s="3"/>
    </row>
    <row r="329" spans="11:11" ht="13.2" x14ac:dyDescent="0.25">
      <c r="K329" s="3"/>
    </row>
    <row r="330" spans="11:11" ht="13.2" x14ac:dyDescent="0.25">
      <c r="K330" s="3"/>
    </row>
    <row r="331" spans="11:11" ht="13.2" x14ac:dyDescent="0.25">
      <c r="K331" s="3"/>
    </row>
    <row r="332" spans="11:11" ht="13.2" x14ac:dyDescent="0.25">
      <c r="K332" s="3"/>
    </row>
    <row r="333" spans="11:11" ht="13.2" x14ac:dyDescent="0.25">
      <c r="K333" s="3"/>
    </row>
    <row r="334" spans="11:11" ht="13.2" x14ac:dyDescent="0.25">
      <c r="K334" s="3"/>
    </row>
    <row r="335" spans="11:11" ht="13.2" x14ac:dyDescent="0.25">
      <c r="K335" s="3"/>
    </row>
    <row r="336" spans="11:11" ht="13.2" x14ac:dyDescent="0.25">
      <c r="K336" s="3"/>
    </row>
    <row r="337" spans="11:11" ht="13.2" x14ac:dyDescent="0.25">
      <c r="K337" s="3"/>
    </row>
    <row r="338" spans="11:11" ht="13.2" x14ac:dyDescent="0.25">
      <c r="K338" s="3"/>
    </row>
    <row r="339" spans="11:11" ht="13.2" x14ac:dyDescent="0.25">
      <c r="K339" s="3"/>
    </row>
    <row r="340" spans="11:11" ht="13.2" x14ac:dyDescent="0.25">
      <c r="K340" s="3"/>
    </row>
    <row r="341" spans="11:11" ht="13.2" x14ac:dyDescent="0.25">
      <c r="K341" s="3"/>
    </row>
    <row r="342" spans="11:11" ht="13.2" x14ac:dyDescent="0.25">
      <c r="K342" s="3"/>
    </row>
    <row r="343" spans="11:11" ht="13.2" x14ac:dyDescent="0.25">
      <c r="K343" s="3"/>
    </row>
    <row r="344" spans="11:11" ht="13.2" x14ac:dyDescent="0.25">
      <c r="K344" s="3"/>
    </row>
    <row r="345" spans="11:11" ht="13.2" x14ac:dyDescent="0.25">
      <c r="K345" s="3"/>
    </row>
    <row r="346" spans="11:11" ht="13.2" x14ac:dyDescent="0.25">
      <c r="K346" s="3"/>
    </row>
    <row r="347" spans="11:11" ht="13.2" x14ac:dyDescent="0.25">
      <c r="K347" s="3"/>
    </row>
    <row r="348" spans="11:11" ht="13.2" x14ac:dyDescent="0.25">
      <c r="K348" s="3"/>
    </row>
    <row r="349" spans="11:11" ht="13.2" x14ac:dyDescent="0.25">
      <c r="K349" s="3"/>
    </row>
    <row r="350" spans="11:11" ht="13.2" x14ac:dyDescent="0.25">
      <c r="K350" s="3"/>
    </row>
    <row r="351" spans="11:11" ht="13.2" x14ac:dyDescent="0.25">
      <c r="K351" s="3"/>
    </row>
    <row r="352" spans="11:11" ht="13.2" x14ac:dyDescent="0.25">
      <c r="K352" s="3"/>
    </row>
    <row r="353" spans="11:11" ht="13.2" x14ac:dyDescent="0.25">
      <c r="K353" s="3"/>
    </row>
    <row r="354" spans="11:11" ht="13.2" x14ac:dyDescent="0.25">
      <c r="K354" s="3"/>
    </row>
    <row r="355" spans="11:11" ht="13.2" x14ac:dyDescent="0.25">
      <c r="K355" s="3"/>
    </row>
    <row r="356" spans="11:11" ht="13.2" x14ac:dyDescent="0.25">
      <c r="K356" s="3"/>
    </row>
    <row r="357" spans="11:11" ht="13.2" x14ac:dyDescent="0.25">
      <c r="K357" s="3"/>
    </row>
    <row r="358" spans="11:11" ht="13.2" x14ac:dyDescent="0.25">
      <c r="K358" s="3"/>
    </row>
    <row r="359" spans="11:11" ht="13.2" x14ac:dyDescent="0.25">
      <c r="K359" s="3"/>
    </row>
    <row r="360" spans="11:11" ht="13.2" x14ac:dyDescent="0.25">
      <c r="K360" s="3"/>
    </row>
    <row r="361" spans="11:11" ht="13.2" x14ac:dyDescent="0.25">
      <c r="K361" s="3"/>
    </row>
    <row r="362" spans="11:11" ht="13.2" x14ac:dyDescent="0.25">
      <c r="K362" s="3"/>
    </row>
    <row r="363" spans="11:11" ht="13.2" x14ac:dyDescent="0.25">
      <c r="K363" s="3"/>
    </row>
    <row r="364" spans="11:11" ht="13.2" x14ac:dyDescent="0.25">
      <c r="K364" s="3"/>
    </row>
    <row r="365" spans="11:11" ht="13.2" x14ac:dyDescent="0.25">
      <c r="K365" s="3"/>
    </row>
    <row r="366" spans="11:11" ht="13.2" x14ac:dyDescent="0.25">
      <c r="K366" s="3"/>
    </row>
    <row r="367" spans="11:11" ht="13.2" x14ac:dyDescent="0.25">
      <c r="K367" s="3"/>
    </row>
    <row r="368" spans="11:11" ht="13.2" x14ac:dyDescent="0.25">
      <c r="K368" s="3"/>
    </row>
    <row r="369" spans="11:11" ht="13.2" x14ac:dyDescent="0.25">
      <c r="K369" s="3"/>
    </row>
    <row r="370" spans="11:11" ht="13.2" x14ac:dyDescent="0.25">
      <c r="K370" s="3"/>
    </row>
    <row r="371" spans="11:11" ht="13.2" x14ac:dyDescent="0.25">
      <c r="K371" s="3"/>
    </row>
    <row r="372" spans="11:11" ht="13.2" x14ac:dyDescent="0.25">
      <c r="K372" s="3"/>
    </row>
    <row r="373" spans="11:11" ht="13.2" x14ac:dyDescent="0.25">
      <c r="K373" s="3"/>
    </row>
    <row r="374" spans="11:11" ht="13.2" x14ac:dyDescent="0.25">
      <c r="K374" s="3"/>
    </row>
    <row r="375" spans="11:11" ht="13.2" x14ac:dyDescent="0.25">
      <c r="K375" s="3"/>
    </row>
    <row r="376" spans="11:11" ht="13.2" x14ac:dyDescent="0.25">
      <c r="K376" s="3"/>
    </row>
    <row r="377" spans="11:11" ht="13.2" x14ac:dyDescent="0.25">
      <c r="K377" s="3"/>
    </row>
    <row r="378" spans="11:11" ht="13.2" x14ac:dyDescent="0.25">
      <c r="K378" s="3"/>
    </row>
    <row r="379" spans="11:11" ht="13.2" x14ac:dyDescent="0.25">
      <c r="K379" s="3"/>
    </row>
    <row r="380" spans="11:11" ht="13.2" x14ac:dyDescent="0.25">
      <c r="K380" s="3"/>
    </row>
    <row r="381" spans="11:11" ht="13.2" x14ac:dyDescent="0.25">
      <c r="K381" s="3"/>
    </row>
    <row r="382" spans="11:11" ht="13.2" x14ac:dyDescent="0.25">
      <c r="K382" s="3"/>
    </row>
    <row r="383" spans="11:11" ht="13.2" x14ac:dyDescent="0.25">
      <c r="K383" s="3"/>
    </row>
    <row r="384" spans="11:11" ht="13.2" x14ac:dyDescent="0.25">
      <c r="K384" s="3"/>
    </row>
    <row r="385" spans="11:11" ht="13.2" x14ac:dyDescent="0.25">
      <c r="K385" s="3"/>
    </row>
    <row r="386" spans="11:11" ht="13.2" x14ac:dyDescent="0.25">
      <c r="K386" s="3"/>
    </row>
    <row r="387" spans="11:11" ht="13.2" x14ac:dyDescent="0.25">
      <c r="K387" s="3"/>
    </row>
    <row r="388" spans="11:11" ht="13.2" x14ac:dyDescent="0.25">
      <c r="K388" s="3"/>
    </row>
    <row r="389" spans="11:11" ht="13.2" x14ac:dyDescent="0.25">
      <c r="K389" s="3"/>
    </row>
    <row r="390" spans="11:11" ht="13.2" x14ac:dyDescent="0.25">
      <c r="K390" s="3"/>
    </row>
    <row r="391" spans="11:11" ht="13.2" x14ac:dyDescent="0.25">
      <c r="K391" s="3"/>
    </row>
    <row r="392" spans="11:11" ht="13.2" x14ac:dyDescent="0.25">
      <c r="K392" s="3"/>
    </row>
    <row r="393" spans="11:11" ht="13.2" x14ac:dyDescent="0.25">
      <c r="K393" s="3"/>
    </row>
    <row r="394" spans="11:11" ht="13.2" x14ac:dyDescent="0.25">
      <c r="K394" s="3"/>
    </row>
    <row r="395" spans="11:11" ht="13.2" x14ac:dyDescent="0.25">
      <c r="K395" s="3"/>
    </row>
    <row r="396" spans="11:11" ht="13.2" x14ac:dyDescent="0.25">
      <c r="K396" s="3"/>
    </row>
    <row r="397" spans="11:11" ht="13.2" x14ac:dyDescent="0.25">
      <c r="K397" s="3"/>
    </row>
    <row r="398" spans="11:11" ht="13.2" x14ac:dyDescent="0.25">
      <c r="K398" s="3"/>
    </row>
    <row r="399" spans="11:11" ht="13.2" x14ac:dyDescent="0.25">
      <c r="K399" s="3"/>
    </row>
    <row r="400" spans="11:11" ht="13.2" x14ac:dyDescent="0.25">
      <c r="K400" s="3"/>
    </row>
    <row r="401" spans="11:11" ht="13.2" x14ac:dyDescent="0.25">
      <c r="K401" s="3"/>
    </row>
    <row r="402" spans="11:11" ht="13.2" x14ac:dyDescent="0.25">
      <c r="K402" s="3"/>
    </row>
    <row r="403" spans="11:11" ht="13.2" x14ac:dyDescent="0.25">
      <c r="K403" s="3"/>
    </row>
    <row r="404" spans="11:11" ht="13.2" x14ac:dyDescent="0.25">
      <c r="K404" s="3"/>
    </row>
    <row r="405" spans="11:11" ht="13.2" x14ac:dyDescent="0.25">
      <c r="K405" s="3"/>
    </row>
    <row r="406" spans="11:11" ht="13.2" x14ac:dyDescent="0.25">
      <c r="K406" s="3"/>
    </row>
    <row r="407" spans="11:11" ht="13.2" x14ac:dyDescent="0.25">
      <c r="K407" s="3"/>
    </row>
    <row r="408" spans="11:11" ht="13.2" x14ac:dyDescent="0.25">
      <c r="K408" s="3"/>
    </row>
    <row r="409" spans="11:11" ht="13.2" x14ac:dyDescent="0.25">
      <c r="K409" s="3"/>
    </row>
    <row r="410" spans="11:11" ht="13.2" x14ac:dyDescent="0.25">
      <c r="K410" s="3"/>
    </row>
    <row r="411" spans="11:11" ht="13.2" x14ac:dyDescent="0.25">
      <c r="K411" s="3"/>
    </row>
    <row r="412" spans="11:11" ht="13.2" x14ac:dyDescent="0.25">
      <c r="K412" s="3"/>
    </row>
    <row r="413" spans="11:11" ht="13.2" x14ac:dyDescent="0.25">
      <c r="K413" s="3"/>
    </row>
    <row r="414" spans="11:11" ht="13.2" x14ac:dyDescent="0.25">
      <c r="K414" s="3"/>
    </row>
    <row r="415" spans="11:11" ht="13.2" x14ac:dyDescent="0.25">
      <c r="K415" s="3"/>
    </row>
    <row r="416" spans="11:11" ht="13.2" x14ac:dyDescent="0.25">
      <c r="K416" s="3"/>
    </row>
    <row r="417" spans="11:11" ht="13.2" x14ac:dyDescent="0.25">
      <c r="K417" s="3"/>
    </row>
    <row r="418" spans="11:11" ht="13.2" x14ac:dyDescent="0.25">
      <c r="K418" s="3"/>
    </row>
    <row r="419" spans="11:11" ht="13.2" x14ac:dyDescent="0.25">
      <c r="K419" s="3"/>
    </row>
    <row r="420" spans="11:11" ht="13.2" x14ac:dyDescent="0.25">
      <c r="K420" s="3"/>
    </row>
    <row r="421" spans="11:11" ht="13.2" x14ac:dyDescent="0.25">
      <c r="K421" s="3"/>
    </row>
    <row r="422" spans="11:11" ht="13.2" x14ac:dyDescent="0.25">
      <c r="K422" s="3"/>
    </row>
    <row r="423" spans="11:11" ht="13.2" x14ac:dyDescent="0.25">
      <c r="K423" s="3"/>
    </row>
    <row r="424" spans="11:11" ht="13.2" x14ac:dyDescent="0.25">
      <c r="K424" s="3"/>
    </row>
    <row r="425" spans="11:11" ht="13.2" x14ac:dyDescent="0.25">
      <c r="K425" s="3"/>
    </row>
    <row r="426" spans="11:11" ht="13.2" x14ac:dyDescent="0.25">
      <c r="K426" s="3"/>
    </row>
    <row r="427" spans="11:11" ht="13.2" x14ac:dyDescent="0.25">
      <c r="K427" s="3"/>
    </row>
    <row r="428" spans="11:11" ht="13.2" x14ac:dyDescent="0.25">
      <c r="K428" s="3"/>
    </row>
    <row r="429" spans="11:11" ht="13.2" x14ac:dyDescent="0.25">
      <c r="K429" s="3"/>
    </row>
    <row r="430" spans="11:11" ht="13.2" x14ac:dyDescent="0.25">
      <c r="K430" s="3"/>
    </row>
    <row r="431" spans="11:11" ht="13.2" x14ac:dyDescent="0.25">
      <c r="K431" s="3"/>
    </row>
    <row r="432" spans="11:11" ht="13.2" x14ac:dyDescent="0.25">
      <c r="K432" s="3"/>
    </row>
    <row r="433" spans="11:11" ht="13.2" x14ac:dyDescent="0.25">
      <c r="K433" s="3"/>
    </row>
    <row r="434" spans="11:11" ht="13.2" x14ac:dyDescent="0.25">
      <c r="K434" s="3"/>
    </row>
    <row r="435" spans="11:11" ht="13.2" x14ac:dyDescent="0.25">
      <c r="K435" s="3"/>
    </row>
    <row r="436" spans="11:11" ht="13.2" x14ac:dyDescent="0.25">
      <c r="K436" s="3"/>
    </row>
    <row r="437" spans="11:11" ht="13.2" x14ac:dyDescent="0.25">
      <c r="K437" s="3"/>
    </row>
    <row r="438" spans="11:11" ht="13.2" x14ac:dyDescent="0.25">
      <c r="K438" s="3"/>
    </row>
    <row r="439" spans="11:11" ht="13.2" x14ac:dyDescent="0.25">
      <c r="K439" s="3"/>
    </row>
    <row r="440" spans="11:11" ht="13.2" x14ac:dyDescent="0.25">
      <c r="K440" s="3"/>
    </row>
    <row r="441" spans="11:11" ht="13.2" x14ac:dyDescent="0.25">
      <c r="K441" s="3"/>
    </row>
    <row r="442" spans="11:11" ht="13.2" x14ac:dyDescent="0.25">
      <c r="K442" s="3"/>
    </row>
    <row r="443" spans="11:11" ht="13.2" x14ac:dyDescent="0.25">
      <c r="K443" s="3"/>
    </row>
    <row r="444" spans="11:11" ht="13.2" x14ac:dyDescent="0.25">
      <c r="K444" s="3"/>
    </row>
    <row r="445" spans="11:11" ht="13.2" x14ac:dyDescent="0.25">
      <c r="K445" s="3"/>
    </row>
    <row r="446" spans="11:11" ht="13.2" x14ac:dyDescent="0.25">
      <c r="K446" s="3"/>
    </row>
    <row r="447" spans="11:11" ht="13.2" x14ac:dyDescent="0.25">
      <c r="K447" s="3"/>
    </row>
    <row r="448" spans="11:11" ht="13.2" x14ac:dyDescent="0.25">
      <c r="K448" s="3"/>
    </row>
    <row r="449" spans="11:11" ht="13.2" x14ac:dyDescent="0.25">
      <c r="K449" s="3"/>
    </row>
    <row r="450" spans="11:11" ht="13.2" x14ac:dyDescent="0.25">
      <c r="K450" s="3"/>
    </row>
    <row r="451" spans="11:11" ht="13.2" x14ac:dyDescent="0.25">
      <c r="K451" s="3"/>
    </row>
    <row r="452" spans="11:11" ht="13.2" x14ac:dyDescent="0.25">
      <c r="K452" s="3"/>
    </row>
    <row r="453" spans="11:11" ht="13.2" x14ac:dyDescent="0.25">
      <c r="K453" s="3"/>
    </row>
    <row r="454" spans="11:11" ht="13.2" x14ac:dyDescent="0.25">
      <c r="K454" s="3"/>
    </row>
    <row r="455" spans="11:11" ht="13.2" x14ac:dyDescent="0.25">
      <c r="K455" s="3"/>
    </row>
    <row r="456" spans="11:11" ht="13.2" x14ac:dyDescent="0.25">
      <c r="K456" s="3"/>
    </row>
    <row r="457" spans="11:11" ht="13.2" x14ac:dyDescent="0.25">
      <c r="K457" s="3"/>
    </row>
    <row r="458" spans="11:11" ht="13.2" x14ac:dyDescent="0.25">
      <c r="K458" s="3"/>
    </row>
  </sheetData>
  <printOptions horizontalCentered="1"/>
  <pageMargins left="0.70866141732283472" right="0.70866141732283472" top="0.74803149606299213" bottom="0.74803149606299213" header="0.31496062992125984" footer="0.31496062992125984"/>
  <pageSetup paperSize="8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MJ762"/>
  <sheetViews>
    <sheetView view="pageBreakPreview" topLeftCell="A44" zoomScale="62" zoomScaleNormal="75" zoomScaleSheetLayoutView="62" workbookViewId="0">
      <selection activeCell="K61" sqref="K61"/>
    </sheetView>
  </sheetViews>
  <sheetFormatPr defaultRowHeight="17.25" customHeight="1" x14ac:dyDescent="0.3"/>
  <cols>
    <col min="1" max="1" width="11" style="5"/>
    <col min="2" max="2" width="57.21875" style="6"/>
    <col min="3" max="3" width="17.5546875" style="6" customWidth="1"/>
    <col min="4" max="4" width="17.5546875" style="6"/>
    <col min="5" max="5" width="21.5546875" style="6"/>
    <col min="6" max="6" width="13.21875" style="6"/>
    <col min="7" max="8" width="16" style="6"/>
    <col min="9" max="9" width="18.77734375" style="6"/>
    <col min="10" max="10" width="14.5546875" style="6"/>
    <col min="11" max="11" width="40.21875" style="6"/>
    <col min="12" max="1024" width="11" style="6"/>
    <col min="1025" max="1025" width="11.44140625"/>
  </cols>
  <sheetData>
    <row r="1" spans="1:11" s="6" customFormat="1" ht="15.6" x14ac:dyDescent="0.3">
      <c r="A1" s="7"/>
      <c r="B1" s="8"/>
      <c r="C1" s="8"/>
      <c r="D1" s="8"/>
      <c r="E1" s="8"/>
      <c r="F1" s="8"/>
      <c r="G1" s="8"/>
      <c r="H1" s="8"/>
      <c r="I1" s="8"/>
      <c r="J1" s="8"/>
      <c r="K1" s="9"/>
    </row>
    <row r="2" spans="1:11" s="6" customFormat="1" ht="15.6" x14ac:dyDescent="0.3">
      <c r="A2" s="247" t="s">
        <v>1</v>
      </c>
      <c r="B2" s="248"/>
      <c r="C2" s="248"/>
      <c r="D2" s="248"/>
      <c r="E2" s="248"/>
      <c r="F2" s="248"/>
      <c r="G2" s="248"/>
      <c r="H2" s="248"/>
      <c r="I2" s="248"/>
      <c r="J2" s="248"/>
      <c r="K2" s="249"/>
    </row>
    <row r="3" spans="1:11" s="6" customFormat="1" ht="15.6" customHeight="1" x14ac:dyDescent="0.3">
      <c r="A3" s="10"/>
      <c r="B3" s="13"/>
      <c r="C3" s="13"/>
      <c r="D3" s="13"/>
      <c r="E3" s="13"/>
      <c r="F3" s="13"/>
      <c r="G3" s="13"/>
      <c r="H3" s="240" t="s">
        <v>330</v>
      </c>
      <c r="I3" s="240"/>
      <c r="J3" s="240"/>
      <c r="K3" s="241"/>
    </row>
    <row r="4" spans="1:11" s="6" customFormat="1" ht="15.6" x14ac:dyDescent="0.3">
      <c r="A4" s="247" t="s">
        <v>2</v>
      </c>
      <c r="B4" s="248"/>
      <c r="C4" s="248"/>
      <c r="D4" s="248"/>
      <c r="E4" s="248"/>
      <c r="F4" s="248"/>
      <c r="G4" s="248"/>
      <c r="H4" s="248"/>
      <c r="I4" s="248"/>
      <c r="J4" s="248"/>
      <c r="K4" s="249"/>
    </row>
    <row r="5" spans="1:11" s="6" customFormat="1" ht="15.6" x14ac:dyDescent="0.3">
      <c r="A5" s="10"/>
      <c r="B5" s="11"/>
      <c r="C5" s="11"/>
      <c r="D5" s="11"/>
      <c r="E5" s="11"/>
      <c r="F5" s="11"/>
      <c r="G5" s="11"/>
      <c r="H5" s="11"/>
      <c r="I5" s="11"/>
      <c r="J5" s="11"/>
      <c r="K5" s="12"/>
    </row>
    <row r="6" spans="1:11" s="6" customFormat="1" ht="15.6" x14ac:dyDescent="0.3">
      <c r="A6" s="10"/>
      <c r="B6" s="11"/>
      <c r="C6" s="11"/>
      <c r="D6" s="14" t="s">
        <v>3</v>
      </c>
      <c r="E6" s="139">
        <v>45669</v>
      </c>
      <c r="F6" s="14" t="s">
        <v>4</v>
      </c>
      <c r="G6" s="139">
        <v>45675</v>
      </c>
      <c r="H6" s="11"/>
      <c r="I6" s="11"/>
      <c r="J6" s="11"/>
      <c r="K6" s="12"/>
    </row>
    <row r="7" spans="1:11" s="6" customFormat="1" ht="15.6" x14ac:dyDescent="0.3">
      <c r="A7" s="15"/>
      <c r="B7" s="16"/>
      <c r="C7" s="16"/>
      <c r="D7" s="16"/>
      <c r="E7" s="16"/>
      <c r="F7" s="16"/>
      <c r="G7" s="16"/>
      <c r="H7" s="16"/>
      <c r="I7" s="16"/>
      <c r="J7" s="16"/>
      <c r="K7" s="17"/>
    </row>
    <row r="8" spans="1:11" s="6" customFormat="1" ht="15.6" x14ac:dyDescent="0.3">
      <c r="A8" s="18" t="s">
        <v>5</v>
      </c>
      <c r="C8" s="19" t="s">
        <v>6</v>
      </c>
      <c r="D8" s="19"/>
      <c r="E8" s="19"/>
      <c r="F8" s="19"/>
      <c r="G8" s="19"/>
      <c r="H8" s="19"/>
      <c r="I8" s="19"/>
      <c r="J8" s="19"/>
      <c r="K8" s="20"/>
    </row>
    <row r="9" spans="1:11" s="6" customFormat="1" ht="15.6" x14ac:dyDescent="0.3">
      <c r="A9" s="18" t="s">
        <v>7</v>
      </c>
      <c r="C9" s="19" t="s">
        <v>8</v>
      </c>
      <c r="D9" s="19"/>
      <c r="E9" s="19"/>
      <c r="F9" s="19"/>
      <c r="G9" s="19"/>
      <c r="H9" s="19"/>
      <c r="I9" s="19"/>
      <c r="J9" s="19"/>
      <c r="K9" s="20"/>
    </row>
    <row r="10" spans="1:11" s="6" customFormat="1" ht="15.6" x14ac:dyDescent="0.3">
      <c r="A10" s="18" t="s">
        <v>9</v>
      </c>
      <c r="C10" s="19" t="s">
        <v>10</v>
      </c>
      <c r="D10" s="19"/>
      <c r="E10" s="19"/>
      <c r="F10" s="19"/>
      <c r="G10" s="19"/>
      <c r="H10" s="19"/>
      <c r="I10" s="19"/>
      <c r="J10" s="19"/>
      <c r="K10" s="20"/>
    </row>
    <row r="11" spans="1:11" s="6" customFormat="1" ht="15.6" x14ac:dyDescent="0.3">
      <c r="A11" s="18" t="s">
        <v>11</v>
      </c>
      <c r="C11" s="19" t="s">
        <v>12</v>
      </c>
      <c r="D11" s="19"/>
      <c r="E11" s="19"/>
      <c r="F11" s="19"/>
      <c r="G11" s="19"/>
      <c r="H11" s="19"/>
      <c r="I11" s="19"/>
      <c r="J11" s="19"/>
      <c r="K11" s="20"/>
    </row>
    <row r="12" spans="1:11" s="6" customFormat="1" ht="15.6" x14ac:dyDescent="0.3">
      <c r="A12" s="18" t="s">
        <v>13</v>
      </c>
      <c r="C12" s="19" t="s">
        <v>14</v>
      </c>
      <c r="D12" s="19"/>
      <c r="E12" s="19"/>
      <c r="F12" s="19"/>
      <c r="G12" s="19"/>
      <c r="H12" s="19"/>
      <c r="I12" s="19"/>
      <c r="J12" s="19"/>
      <c r="K12" s="20"/>
    </row>
    <row r="13" spans="1:11" s="6" customFormat="1" ht="15.6" x14ac:dyDescent="0.3">
      <c r="A13" s="18" t="s">
        <v>15</v>
      </c>
      <c r="C13" s="19" t="s">
        <v>16</v>
      </c>
      <c r="D13" s="19"/>
      <c r="E13" s="19"/>
      <c r="F13" s="19"/>
      <c r="G13" s="19"/>
      <c r="H13" s="19"/>
      <c r="I13" s="19"/>
      <c r="J13" s="19"/>
      <c r="K13" s="20"/>
    </row>
    <row r="14" spans="1:11" s="6" customFormat="1" ht="15.6" x14ac:dyDescent="0.3">
      <c r="A14" s="18" t="s">
        <v>17</v>
      </c>
      <c r="C14" s="19" t="s">
        <v>18</v>
      </c>
      <c r="D14" s="19"/>
      <c r="E14" s="19"/>
      <c r="F14" s="19"/>
      <c r="G14" s="19"/>
      <c r="H14" s="19"/>
      <c r="I14" s="19"/>
      <c r="J14" s="19"/>
      <c r="K14" s="20"/>
    </row>
    <row r="15" spans="1:11" s="6" customFormat="1" ht="15.6" x14ac:dyDescent="0.3">
      <c r="A15" s="18" t="s">
        <v>19</v>
      </c>
      <c r="C15" s="19" t="s">
        <v>299</v>
      </c>
      <c r="D15" s="19"/>
      <c r="E15" s="19"/>
      <c r="F15" s="19"/>
      <c r="G15" s="19"/>
      <c r="H15" s="19"/>
      <c r="I15" s="19"/>
      <c r="K15" s="21"/>
    </row>
    <row r="16" spans="1:11" s="6" customFormat="1" ht="15.6" x14ac:dyDescent="0.3">
      <c r="A16" s="18" t="s">
        <v>20</v>
      </c>
      <c r="C16" s="19" t="s">
        <v>300</v>
      </c>
      <c r="D16" s="19"/>
      <c r="E16" s="19"/>
      <c r="F16" s="19"/>
      <c r="G16" s="19"/>
      <c r="H16" s="19"/>
      <c r="I16" s="19"/>
      <c r="K16" s="21"/>
    </row>
    <row r="17" spans="1:11" s="6" customFormat="1" ht="15.6" x14ac:dyDescent="0.3">
      <c r="A17" s="22" t="s">
        <v>21</v>
      </c>
      <c r="B17" s="23"/>
      <c r="C17" s="24" t="s">
        <v>331</v>
      </c>
      <c r="D17" s="24"/>
      <c r="E17" s="24"/>
      <c r="F17" s="24"/>
      <c r="G17" s="24"/>
      <c r="H17" s="24"/>
      <c r="I17" s="24"/>
      <c r="K17" s="21"/>
    </row>
    <row r="18" spans="1:11" s="6" customFormat="1" ht="15.6" x14ac:dyDescent="0.3">
      <c r="A18" s="260" t="s">
        <v>22</v>
      </c>
      <c r="B18" s="262" t="s">
        <v>23</v>
      </c>
      <c r="C18" s="254" t="s">
        <v>24</v>
      </c>
      <c r="D18" s="254"/>
      <c r="E18" s="254"/>
      <c r="F18" s="255"/>
      <c r="G18" s="256" t="s">
        <v>25</v>
      </c>
      <c r="H18" s="254"/>
      <c r="I18" s="254"/>
      <c r="J18" s="255"/>
      <c r="K18" s="25" t="s">
        <v>26</v>
      </c>
    </row>
    <row r="19" spans="1:11" s="6" customFormat="1" ht="15.6" x14ac:dyDescent="0.3">
      <c r="A19" s="261"/>
      <c r="B19" s="261"/>
      <c r="C19" s="26" t="s">
        <v>27</v>
      </c>
      <c r="D19" s="26" t="s">
        <v>28</v>
      </c>
      <c r="E19" s="25" t="s">
        <v>29</v>
      </c>
      <c r="F19" s="25" t="s">
        <v>30</v>
      </c>
      <c r="G19" s="26" t="s">
        <v>27</v>
      </c>
      <c r="H19" s="26" t="s">
        <v>28</v>
      </c>
      <c r="I19" s="25" t="s">
        <v>29</v>
      </c>
      <c r="J19" s="25" t="s">
        <v>30</v>
      </c>
      <c r="K19" s="25"/>
    </row>
    <row r="20" spans="1:11" s="6" customFormat="1" ht="15.6" x14ac:dyDescent="0.3">
      <c r="A20" s="27"/>
      <c r="B20" s="28" t="s">
        <v>31</v>
      </c>
      <c r="C20" s="29">
        <v>45083</v>
      </c>
      <c r="D20" s="29">
        <v>45660</v>
      </c>
      <c r="E20" s="29"/>
      <c r="F20" s="30"/>
      <c r="G20" s="29"/>
      <c r="H20" s="29"/>
      <c r="I20" s="29"/>
      <c r="J20" s="30"/>
      <c r="K20" s="28"/>
    </row>
    <row r="21" spans="1:11" s="6" customFormat="1" ht="15.6" hidden="1" customHeight="1" x14ac:dyDescent="0.3">
      <c r="A21" s="31" t="s">
        <v>32</v>
      </c>
      <c r="B21" s="28" t="s">
        <v>33</v>
      </c>
      <c r="C21" s="32"/>
      <c r="D21" s="32"/>
      <c r="E21" s="32"/>
      <c r="F21" s="32"/>
      <c r="G21" s="32"/>
      <c r="H21" s="32"/>
      <c r="I21" s="32"/>
      <c r="J21" s="32"/>
      <c r="K21" s="33"/>
    </row>
    <row r="22" spans="1:11" s="6" customFormat="1" ht="15.6" hidden="1" customHeight="1" x14ac:dyDescent="0.3">
      <c r="A22" s="31" t="s">
        <v>34</v>
      </c>
      <c r="B22" s="33" t="s">
        <v>35</v>
      </c>
      <c r="C22" s="34">
        <v>45082</v>
      </c>
      <c r="D22" s="34">
        <v>45083</v>
      </c>
      <c r="E22" s="34"/>
      <c r="F22" s="35">
        <v>1</v>
      </c>
      <c r="G22" s="34"/>
      <c r="H22" s="34"/>
      <c r="I22" s="34"/>
      <c r="J22" s="35">
        <v>1</v>
      </c>
      <c r="K22" s="33"/>
    </row>
    <row r="23" spans="1:11" s="6" customFormat="1" ht="15.6" hidden="1" customHeight="1" x14ac:dyDescent="0.3">
      <c r="A23" s="31" t="s">
        <v>36</v>
      </c>
      <c r="B23" s="33" t="s">
        <v>37</v>
      </c>
      <c r="C23" s="34">
        <v>45083</v>
      </c>
      <c r="D23" s="34">
        <v>45111</v>
      </c>
      <c r="E23" s="34"/>
      <c r="F23" s="35">
        <v>1</v>
      </c>
      <c r="G23" s="34"/>
      <c r="H23" s="34"/>
      <c r="I23" s="34"/>
      <c r="J23" s="35">
        <v>1</v>
      </c>
      <c r="K23" s="33"/>
    </row>
    <row r="24" spans="1:11" s="6" customFormat="1" ht="15.6" hidden="1" customHeight="1" x14ac:dyDescent="0.3">
      <c r="A24" s="31" t="s">
        <v>38</v>
      </c>
      <c r="B24" s="33" t="s">
        <v>39</v>
      </c>
      <c r="C24" s="34">
        <v>45094</v>
      </c>
      <c r="D24" s="34">
        <v>45105</v>
      </c>
      <c r="E24" s="34"/>
      <c r="F24" s="35">
        <v>1</v>
      </c>
      <c r="G24" s="34"/>
      <c r="H24" s="34"/>
      <c r="I24" s="34"/>
      <c r="J24" s="35">
        <v>1</v>
      </c>
      <c r="K24" s="33"/>
    </row>
    <row r="25" spans="1:11" s="6" customFormat="1" ht="15.6" hidden="1" customHeight="1" x14ac:dyDescent="0.3">
      <c r="A25" s="31" t="s">
        <v>40</v>
      </c>
      <c r="B25" s="33" t="s">
        <v>41</v>
      </c>
      <c r="C25" s="34">
        <v>45104</v>
      </c>
      <c r="D25" s="34">
        <v>45111</v>
      </c>
      <c r="E25" s="34"/>
      <c r="F25" s="35">
        <v>1</v>
      </c>
      <c r="G25" s="34"/>
      <c r="H25" s="34"/>
      <c r="I25" s="34"/>
      <c r="J25" s="35">
        <v>0</v>
      </c>
      <c r="K25" s="36"/>
    </row>
    <row r="26" spans="1:11" s="6" customFormat="1" ht="15.6" x14ac:dyDescent="0.3">
      <c r="A26" s="27" t="s">
        <v>32</v>
      </c>
      <c r="B26" s="28" t="s">
        <v>33</v>
      </c>
      <c r="C26" s="34"/>
      <c r="D26" s="34"/>
      <c r="E26" s="34"/>
      <c r="F26" s="35"/>
      <c r="G26" s="34"/>
      <c r="H26" s="34"/>
      <c r="I26" s="34"/>
      <c r="J26" s="35"/>
      <c r="K26" s="36"/>
    </row>
    <row r="27" spans="1:11" s="6" customFormat="1" ht="15.6" x14ac:dyDescent="0.3">
      <c r="A27" s="31" t="s">
        <v>34</v>
      </c>
      <c r="B27" s="33" t="s">
        <v>35</v>
      </c>
      <c r="C27" s="34">
        <v>45052</v>
      </c>
      <c r="D27" s="34">
        <v>45083</v>
      </c>
      <c r="E27" s="34"/>
      <c r="F27" s="35">
        <v>1</v>
      </c>
      <c r="G27" s="34"/>
      <c r="H27" s="34"/>
      <c r="I27" s="34"/>
      <c r="J27" s="35">
        <v>1</v>
      </c>
      <c r="K27" s="36"/>
    </row>
    <row r="28" spans="1:11" s="6" customFormat="1" ht="15.6" x14ac:dyDescent="0.3">
      <c r="A28" s="31" t="s">
        <v>36</v>
      </c>
      <c r="B28" s="33" t="s">
        <v>37</v>
      </c>
      <c r="C28" s="34">
        <v>45083</v>
      </c>
      <c r="D28" s="34">
        <v>45023</v>
      </c>
      <c r="E28" s="34"/>
      <c r="F28" s="35">
        <v>1</v>
      </c>
      <c r="G28" s="34"/>
      <c r="H28" s="34"/>
      <c r="I28" s="34"/>
      <c r="J28" s="35">
        <v>1</v>
      </c>
      <c r="K28" s="36"/>
    </row>
    <row r="29" spans="1:11" s="6" customFormat="1" ht="15.6" x14ac:dyDescent="0.3">
      <c r="A29" s="31" t="s">
        <v>38</v>
      </c>
      <c r="B29" s="33" t="s">
        <v>42</v>
      </c>
      <c r="C29" s="34" t="s">
        <v>43</v>
      </c>
      <c r="D29" s="34" t="s">
        <v>44</v>
      </c>
      <c r="E29" s="34"/>
      <c r="F29" s="35">
        <v>1</v>
      </c>
      <c r="G29" s="34"/>
      <c r="H29" s="34"/>
      <c r="I29" s="34"/>
      <c r="J29" s="35">
        <v>1</v>
      </c>
      <c r="K29" s="36"/>
    </row>
    <row r="30" spans="1:11" s="6" customFormat="1" ht="15.6" x14ac:dyDescent="0.3">
      <c r="A30" s="31" t="s">
        <v>40</v>
      </c>
      <c r="B30" s="33" t="s">
        <v>45</v>
      </c>
      <c r="C30" s="34" t="s">
        <v>46</v>
      </c>
      <c r="D30" s="34">
        <v>45023</v>
      </c>
      <c r="E30" s="34"/>
      <c r="F30" s="35">
        <v>1</v>
      </c>
      <c r="G30" s="34"/>
      <c r="H30" s="34"/>
      <c r="I30" s="34"/>
      <c r="J30" s="35">
        <v>1</v>
      </c>
      <c r="K30" s="36"/>
    </row>
    <row r="31" spans="1:11" s="6" customFormat="1" ht="15.6" x14ac:dyDescent="0.3">
      <c r="A31" s="27" t="s">
        <v>47</v>
      </c>
      <c r="B31" s="28" t="s">
        <v>48</v>
      </c>
      <c r="C31" s="32"/>
      <c r="D31" s="32"/>
      <c r="E31" s="32"/>
      <c r="F31" s="32"/>
      <c r="G31" s="32"/>
      <c r="H31" s="32"/>
      <c r="I31" s="32"/>
      <c r="J31" s="37">
        <v>0.78949999999999998</v>
      </c>
      <c r="K31" s="33"/>
    </row>
    <row r="32" spans="1:11" s="6" customFormat="1" ht="31.2" x14ac:dyDescent="0.3">
      <c r="A32" s="31" t="s">
        <v>49</v>
      </c>
      <c r="B32" s="33" t="s">
        <v>50</v>
      </c>
      <c r="C32" s="34">
        <v>45106</v>
      </c>
      <c r="D32" s="34">
        <v>45113</v>
      </c>
      <c r="E32" s="34" t="s">
        <v>51</v>
      </c>
      <c r="F32" s="35">
        <v>1</v>
      </c>
      <c r="G32" s="34">
        <v>45100</v>
      </c>
      <c r="H32" s="34">
        <v>45272</v>
      </c>
      <c r="I32" s="32" t="s">
        <v>52</v>
      </c>
      <c r="J32" s="38">
        <v>0.25600000000000001</v>
      </c>
      <c r="K32" s="33" t="s">
        <v>53</v>
      </c>
    </row>
    <row r="33" spans="1:11" s="6" customFormat="1" ht="15.6" x14ac:dyDescent="0.3">
      <c r="A33" s="31" t="s">
        <v>54</v>
      </c>
      <c r="B33" s="33" t="s">
        <v>55</v>
      </c>
      <c r="C33" s="34">
        <v>45114</v>
      </c>
      <c r="D33" s="34">
        <v>45136</v>
      </c>
      <c r="E33" s="34" t="s">
        <v>56</v>
      </c>
      <c r="F33" s="35">
        <v>1</v>
      </c>
      <c r="G33" s="34">
        <v>45095</v>
      </c>
      <c r="H33" s="34">
        <v>45297</v>
      </c>
      <c r="I33" s="34" t="s">
        <v>57</v>
      </c>
      <c r="J33" s="38">
        <v>1.1325000000000001</v>
      </c>
      <c r="K33" s="33"/>
    </row>
    <row r="34" spans="1:11" s="6" customFormat="1" ht="15.6" x14ac:dyDescent="0.3">
      <c r="A34" s="31" t="s">
        <v>58</v>
      </c>
      <c r="B34" s="33" t="s">
        <v>59</v>
      </c>
      <c r="C34" s="34">
        <v>45119</v>
      </c>
      <c r="D34" s="34">
        <v>45170</v>
      </c>
      <c r="E34" s="34" t="s">
        <v>60</v>
      </c>
      <c r="F34" s="35">
        <v>1</v>
      </c>
      <c r="G34" s="34">
        <v>45148</v>
      </c>
      <c r="H34" s="34">
        <v>45301</v>
      </c>
      <c r="I34" s="34" t="s">
        <v>61</v>
      </c>
      <c r="J34" s="38">
        <v>0.84</v>
      </c>
      <c r="K34" s="33" t="s">
        <v>62</v>
      </c>
    </row>
    <row r="35" spans="1:11" s="6" customFormat="1" ht="15.6" x14ac:dyDescent="0.3">
      <c r="A35" s="31" t="s">
        <v>63</v>
      </c>
      <c r="B35" s="33" t="s">
        <v>64</v>
      </c>
      <c r="C35" s="34">
        <v>45128</v>
      </c>
      <c r="D35" s="34">
        <v>45185</v>
      </c>
      <c r="E35" s="34" t="s">
        <v>65</v>
      </c>
      <c r="F35" s="35">
        <v>1</v>
      </c>
      <c r="G35" s="34">
        <v>45158</v>
      </c>
      <c r="H35" s="34">
        <v>45301</v>
      </c>
      <c r="I35" s="34" t="s">
        <v>66</v>
      </c>
      <c r="J35" s="38">
        <v>0.84399999999999997</v>
      </c>
      <c r="K35" s="33"/>
    </row>
    <row r="36" spans="1:11" s="6" customFormat="1" ht="15.6" x14ac:dyDescent="0.3">
      <c r="A36" s="31" t="s">
        <v>67</v>
      </c>
      <c r="B36" s="28" t="s">
        <v>68</v>
      </c>
      <c r="C36" s="32"/>
      <c r="D36" s="32"/>
      <c r="E36" s="32"/>
      <c r="F36" s="32"/>
      <c r="G36" s="32"/>
      <c r="H36" s="32"/>
      <c r="I36" s="32"/>
      <c r="J36" s="37">
        <v>4.8599999999999997E-2</v>
      </c>
      <c r="K36" s="33"/>
    </row>
    <row r="37" spans="1:11" s="6" customFormat="1" ht="31.2" x14ac:dyDescent="0.3">
      <c r="A37" s="31" t="s">
        <v>69</v>
      </c>
      <c r="B37" s="33" t="s">
        <v>70</v>
      </c>
      <c r="C37" s="34">
        <v>45093</v>
      </c>
      <c r="D37" s="39">
        <v>45212</v>
      </c>
      <c r="E37" s="39" t="s">
        <v>71</v>
      </c>
      <c r="F37" s="35">
        <v>1</v>
      </c>
      <c r="G37" s="34">
        <v>45187</v>
      </c>
      <c r="H37" s="39">
        <v>45567</v>
      </c>
      <c r="I37" s="39" t="s">
        <v>72</v>
      </c>
      <c r="J37" s="35">
        <v>0.8</v>
      </c>
      <c r="K37" s="33" t="s">
        <v>73</v>
      </c>
    </row>
    <row r="38" spans="1:11" s="6" customFormat="1" ht="15.6" x14ac:dyDescent="0.3">
      <c r="A38" s="31" t="s">
        <v>74</v>
      </c>
      <c r="B38" s="33" t="s">
        <v>55</v>
      </c>
      <c r="C38" s="34">
        <v>45085</v>
      </c>
      <c r="D38" s="39">
        <v>45212</v>
      </c>
      <c r="E38" s="39" t="s">
        <v>75</v>
      </c>
      <c r="F38" s="35">
        <v>1</v>
      </c>
      <c r="G38" s="34">
        <v>45181</v>
      </c>
      <c r="H38" s="39"/>
      <c r="I38" s="39" t="s">
        <v>75</v>
      </c>
      <c r="J38" s="35">
        <v>1</v>
      </c>
      <c r="K38" s="33" t="s">
        <v>76</v>
      </c>
    </row>
    <row r="39" spans="1:11" s="6" customFormat="1" ht="46.8" x14ac:dyDescent="0.3">
      <c r="A39" s="31" t="s">
        <v>77</v>
      </c>
      <c r="B39" s="33" t="s">
        <v>78</v>
      </c>
      <c r="C39" s="39">
        <v>45214</v>
      </c>
      <c r="D39" s="34">
        <v>45309</v>
      </c>
      <c r="E39" s="34" t="s">
        <v>79</v>
      </c>
      <c r="F39" s="35">
        <v>1</v>
      </c>
      <c r="G39" s="34">
        <v>44982</v>
      </c>
      <c r="H39" s="39" t="s">
        <v>80</v>
      </c>
      <c r="I39" s="34" t="s">
        <v>81</v>
      </c>
      <c r="J39" s="35">
        <v>0.41</v>
      </c>
      <c r="K39" s="33" t="s">
        <v>82</v>
      </c>
    </row>
    <row r="40" spans="1:11" s="6" customFormat="1" ht="31.2" x14ac:dyDescent="0.3">
      <c r="A40" s="31" t="s">
        <v>83</v>
      </c>
      <c r="B40" s="33" t="s">
        <v>84</v>
      </c>
      <c r="C40" s="34">
        <v>45133</v>
      </c>
      <c r="D40" s="34">
        <v>45140</v>
      </c>
      <c r="E40" s="34"/>
      <c r="F40" s="35">
        <v>1</v>
      </c>
      <c r="G40" s="34"/>
      <c r="H40" s="34"/>
      <c r="I40" s="34"/>
      <c r="J40" s="35">
        <v>0</v>
      </c>
      <c r="K40" s="33" t="s">
        <v>85</v>
      </c>
    </row>
    <row r="41" spans="1:11" s="6" customFormat="1" ht="15.6" x14ac:dyDescent="0.3">
      <c r="A41" s="31" t="s">
        <v>86</v>
      </c>
      <c r="B41" s="33" t="s">
        <v>87</v>
      </c>
      <c r="C41" s="39">
        <v>45214</v>
      </c>
      <c r="D41" s="39">
        <v>45244</v>
      </c>
      <c r="E41" s="39"/>
      <c r="F41" s="35">
        <v>1</v>
      </c>
      <c r="G41" s="39"/>
      <c r="H41" s="39"/>
      <c r="I41" s="39"/>
      <c r="J41" s="35"/>
      <c r="K41" s="33" t="s">
        <v>88</v>
      </c>
    </row>
    <row r="42" spans="1:11" s="6" customFormat="1" ht="15.6" x14ac:dyDescent="0.3">
      <c r="A42" s="31" t="s">
        <v>89</v>
      </c>
      <c r="B42" s="33" t="s">
        <v>90</v>
      </c>
      <c r="C42" s="39">
        <v>45214</v>
      </c>
      <c r="D42" s="34">
        <v>45309</v>
      </c>
      <c r="E42" s="34"/>
      <c r="F42" s="35">
        <v>1</v>
      </c>
      <c r="G42" s="39"/>
      <c r="H42" s="34"/>
      <c r="I42" s="34"/>
      <c r="J42" s="35">
        <v>0</v>
      </c>
      <c r="K42" s="33"/>
    </row>
    <row r="43" spans="1:11" s="6" customFormat="1" ht="31.2" x14ac:dyDescent="0.3">
      <c r="A43" s="31" t="s">
        <v>91</v>
      </c>
      <c r="B43" s="33" t="s">
        <v>92</v>
      </c>
      <c r="C43" s="39">
        <v>45266</v>
      </c>
      <c r="D43" s="34">
        <v>45392</v>
      </c>
      <c r="E43" s="34" t="s">
        <v>93</v>
      </c>
      <c r="F43" s="38">
        <v>1</v>
      </c>
      <c r="G43" s="39">
        <v>44931</v>
      </c>
      <c r="H43" s="34">
        <v>45360</v>
      </c>
      <c r="I43" s="34" t="s">
        <v>94</v>
      </c>
      <c r="J43" s="38">
        <f>2838.2/27431</f>
        <v>0.10346688053661915</v>
      </c>
      <c r="K43" s="33" t="s">
        <v>95</v>
      </c>
    </row>
    <row r="44" spans="1:11" s="6" customFormat="1" ht="15.6" x14ac:dyDescent="0.3">
      <c r="A44" s="31" t="s">
        <v>96</v>
      </c>
      <c r="B44" s="33" t="s">
        <v>97</v>
      </c>
      <c r="C44" s="39">
        <v>45266</v>
      </c>
      <c r="D44" s="34">
        <v>45376</v>
      </c>
      <c r="E44" s="32" t="s">
        <v>98</v>
      </c>
      <c r="F44" s="38">
        <v>1</v>
      </c>
      <c r="G44" s="34">
        <v>45306</v>
      </c>
      <c r="H44" s="34" t="s">
        <v>99</v>
      </c>
      <c r="I44" s="40" t="s">
        <v>200</v>
      </c>
      <c r="J44" s="38">
        <f>68000/75000</f>
        <v>0.90666666666666662</v>
      </c>
      <c r="K44" s="33"/>
    </row>
    <row r="45" spans="1:11" s="6" customFormat="1" ht="15.6" x14ac:dyDescent="0.3">
      <c r="A45" s="31" t="s">
        <v>100</v>
      </c>
      <c r="B45" s="33" t="s">
        <v>101</v>
      </c>
      <c r="C45" s="34">
        <v>45231</v>
      </c>
      <c r="D45" s="34">
        <v>45383</v>
      </c>
      <c r="E45" s="34" t="s">
        <v>102</v>
      </c>
      <c r="F45" s="38">
        <v>0.11559999999999999</v>
      </c>
      <c r="G45" s="34">
        <v>45265</v>
      </c>
      <c r="H45" s="34">
        <v>45360</v>
      </c>
      <c r="I45" s="41" t="s">
        <v>201</v>
      </c>
      <c r="J45" s="38">
        <f>431/689.977</f>
        <v>0.62465850310952398</v>
      </c>
      <c r="K45" s="33" t="s">
        <v>285</v>
      </c>
    </row>
    <row r="46" spans="1:11" s="6" customFormat="1" ht="15.6" x14ac:dyDescent="0.3">
      <c r="A46" s="31" t="s">
        <v>103</v>
      </c>
      <c r="B46" s="33" t="s">
        <v>104</v>
      </c>
      <c r="C46" s="34">
        <v>45231</v>
      </c>
      <c r="D46" s="34">
        <v>45383</v>
      </c>
      <c r="E46" s="34" t="s">
        <v>105</v>
      </c>
      <c r="F46" s="38">
        <v>4.5999999999999999E-3</v>
      </c>
      <c r="G46" s="34">
        <v>45280</v>
      </c>
      <c r="H46" s="34">
        <v>45360</v>
      </c>
      <c r="I46" s="34" t="s">
        <v>106</v>
      </c>
      <c r="J46" s="38">
        <f>146.322/2957.68</f>
        <v>4.9471883368045227E-2</v>
      </c>
      <c r="K46" s="33" t="s">
        <v>286</v>
      </c>
    </row>
    <row r="47" spans="1:11" s="6" customFormat="1" ht="46.8" x14ac:dyDescent="0.3">
      <c r="A47" s="31" t="s">
        <v>107</v>
      </c>
      <c r="B47" s="33" t="s">
        <v>108</v>
      </c>
      <c r="C47" s="34">
        <v>45236</v>
      </c>
      <c r="D47" s="34">
        <v>45320</v>
      </c>
      <c r="E47" s="34" t="s">
        <v>109</v>
      </c>
      <c r="F47" s="38">
        <v>1</v>
      </c>
      <c r="G47" s="34">
        <v>45261</v>
      </c>
      <c r="H47" s="34">
        <v>45360</v>
      </c>
      <c r="I47" s="32">
        <v>37</v>
      </c>
      <c r="J47" s="38">
        <f>37/52</f>
        <v>0.71153846153846156</v>
      </c>
      <c r="K47" s="33" t="s">
        <v>215</v>
      </c>
    </row>
    <row r="48" spans="1:11" s="6" customFormat="1" ht="51.75" customHeight="1" x14ac:dyDescent="0.3">
      <c r="A48" s="31" t="s">
        <v>110</v>
      </c>
      <c r="B48" s="33" t="s">
        <v>111</v>
      </c>
      <c r="C48" s="34">
        <v>45258</v>
      </c>
      <c r="D48" s="34">
        <v>45323</v>
      </c>
      <c r="E48" s="32" t="s">
        <v>112</v>
      </c>
      <c r="F48" s="38">
        <v>1</v>
      </c>
      <c r="G48" s="34">
        <v>45261</v>
      </c>
      <c r="H48" s="34">
        <v>45360</v>
      </c>
      <c r="I48" s="34" t="s">
        <v>213</v>
      </c>
      <c r="J48" s="38">
        <f>5/15</f>
        <v>0.33333333333333331</v>
      </c>
      <c r="K48" s="33" t="s">
        <v>214</v>
      </c>
    </row>
    <row r="49" spans="1:11" s="6" customFormat="1" ht="15.6" hidden="1" customHeight="1" x14ac:dyDescent="0.3">
      <c r="A49" s="31" t="s">
        <v>113</v>
      </c>
      <c r="B49" s="28" t="s">
        <v>114</v>
      </c>
      <c r="C49" s="32"/>
      <c r="D49" s="32"/>
      <c r="E49" s="32"/>
      <c r="F49" s="32"/>
      <c r="G49" s="32"/>
      <c r="H49" s="32"/>
      <c r="I49" s="32"/>
      <c r="J49" s="37"/>
      <c r="K49" s="33"/>
    </row>
    <row r="50" spans="1:11" s="6" customFormat="1" ht="15.6" hidden="1" customHeight="1" x14ac:dyDescent="0.3">
      <c r="A50" s="42" t="s">
        <v>115</v>
      </c>
      <c r="B50" s="43" t="s">
        <v>116</v>
      </c>
      <c r="C50" s="44">
        <v>45083</v>
      </c>
      <c r="D50" s="44">
        <v>45117</v>
      </c>
      <c r="E50" s="45" t="s">
        <v>117</v>
      </c>
      <c r="F50" s="46">
        <v>1</v>
      </c>
      <c r="G50" s="44"/>
      <c r="H50" s="44"/>
      <c r="I50" s="47">
        <v>12400</v>
      </c>
      <c r="J50" s="46">
        <f>12400/13087</f>
        <v>0.94750515779017341</v>
      </c>
      <c r="K50" s="43"/>
    </row>
    <row r="51" spans="1:11" s="6" customFormat="1" ht="15.6" hidden="1" customHeight="1" x14ac:dyDescent="0.3">
      <c r="A51" s="48" t="s">
        <v>118</v>
      </c>
      <c r="B51" s="49" t="s">
        <v>119</v>
      </c>
      <c r="C51" s="50"/>
      <c r="D51" s="50"/>
      <c r="E51" s="50"/>
      <c r="F51" s="51"/>
      <c r="G51" s="50"/>
      <c r="H51" s="50"/>
      <c r="I51" s="50"/>
      <c r="J51" s="51"/>
      <c r="K51" s="52"/>
    </row>
    <row r="52" spans="1:11" s="6" customFormat="1" ht="15.6" hidden="1" customHeight="1" x14ac:dyDescent="0.3">
      <c r="A52" s="53" t="s">
        <v>120</v>
      </c>
      <c r="B52" s="54" t="s">
        <v>121</v>
      </c>
      <c r="C52" s="55"/>
      <c r="D52" s="55"/>
      <c r="E52" s="55"/>
      <c r="F52" s="56"/>
      <c r="G52" s="55"/>
      <c r="H52" s="55"/>
      <c r="I52" s="55"/>
      <c r="J52" s="56"/>
      <c r="K52" s="54" t="s">
        <v>122</v>
      </c>
    </row>
    <row r="53" spans="1:11" s="6" customFormat="1" ht="15.6" x14ac:dyDescent="0.3">
      <c r="A53" s="257" t="s">
        <v>332</v>
      </c>
      <c r="B53" s="258"/>
      <c r="C53" s="258"/>
      <c r="D53" s="258"/>
      <c r="E53" s="258"/>
      <c r="F53" s="258"/>
      <c r="G53" s="258"/>
      <c r="H53" s="258"/>
      <c r="I53" s="258"/>
      <c r="J53" s="258"/>
      <c r="K53" s="259"/>
    </row>
    <row r="54" spans="1:11" s="6" customFormat="1" ht="15.6" x14ac:dyDescent="0.3">
      <c r="A54" s="57" t="s">
        <v>123</v>
      </c>
      <c r="B54" s="250" t="s">
        <v>124</v>
      </c>
      <c r="C54" s="251"/>
      <c r="D54" s="252"/>
      <c r="E54" s="253" t="s">
        <v>125</v>
      </c>
      <c r="F54" s="253"/>
      <c r="G54" s="58" t="s">
        <v>126</v>
      </c>
      <c r="H54" s="58" t="s">
        <v>4</v>
      </c>
      <c r="I54" s="58" t="s">
        <v>29</v>
      </c>
      <c r="J54" s="58" t="s">
        <v>127</v>
      </c>
      <c r="K54" s="57" t="s">
        <v>26</v>
      </c>
    </row>
    <row r="55" spans="1:11" s="6" customFormat="1" ht="15.6" x14ac:dyDescent="0.3">
      <c r="A55" s="59">
        <v>1</v>
      </c>
      <c r="B55" s="237" t="s">
        <v>333</v>
      </c>
      <c r="C55" s="237"/>
      <c r="D55" s="237"/>
      <c r="E55" s="237" t="s">
        <v>241</v>
      </c>
      <c r="F55" s="237"/>
      <c r="G55" s="114">
        <v>45086</v>
      </c>
      <c r="H55" s="60">
        <v>45672</v>
      </c>
      <c r="I55" s="113">
        <v>320</v>
      </c>
      <c r="J55" s="113" t="s">
        <v>129</v>
      </c>
      <c r="K55" s="132" t="s">
        <v>334</v>
      </c>
    </row>
    <row r="56" spans="1:11" s="6" customFormat="1" ht="15.6" x14ac:dyDescent="0.3">
      <c r="A56" s="61">
        <v>2</v>
      </c>
      <c r="B56" s="246" t="s">
        <v>335</v>
      </c>
      <c r="C56" s="243"/>
      <c r="D56" s="244"/>
      <c r="E56" s="242" t="s">
        <v>241</v>
      </c>
      <c r="F56" s="244"/>
      <c r="G56" s="114">
        <v>45418</v>
      </c>
      <c r="H56" s="60">
        <v>45663</v>
      </c>
      <c r="I56" s="113">
        <v>80</v>
      </c>
      <c r="J56" s="113" t="s">
        <v>242</v>
      </c>
      <c r="K56" s="132" t="s">
        <v>232</v>
      </c>
    </row>
    <row r="57" spans="1:11" s="6" customFormat="1" ht="15.6" x14ac:dyDescent="0.3">
      <c r="A57" s="59">
        <v>3</v>
      </c>
      <c r="B57" s="137" t="s">
        <v>336</v>
      </c>
      <c r="C57" s="137"/>
      <c r="D57" s="138"/>
      <c r="E57" s="229"/>
      <c r="F57" s="138"/>
      <c r="G57" s="114"/>
      <c r="H57" s="60"/>
      <c r="I57" s="113"/>
      <c r="J57" s="113"/>
      <c r="K57" s="132"/>
    </row>
    <row r="58" spans="1:11" s="6" customFormat="1" ht="36" customHeight="1" x14ac:dyDescent="0.3">
      <c r="A58" s="59">
        <v>3</v>
      </c>
      <c r="B58" s="242" t="s">
        <v>301</v>
      </c>
      <c r="C58" s="243"/>
      <c r="D58" s="244"/>
      <c r="E58" s="245" t="s">
        <v>130</v>
      </c>
      <c r="F58" s="245"/>
      <c r="G58" s="114">
        <v>45555</v>
      </c>
      <c r="H58" s="60">
        <v>45664</v>
      </c>
      <c r="I58" s="113">
        <v>150</v>
      </c>
      <c r="J58" s="113" t="s">
        <v>129</v>
      </c>
      <c r="K58" s="132" t="s">
        <v>243</v>
      </c>
    </row>
    <row r="59" spans="1:11" s="6" customFormat="1" ht="15" customHeight="1" x14ac:dyDescent="0.3">
      <c r="A59" s="61">
        <v>4</v>
      </c>
      <c r="B59" s="246" t="s">
        <v>337</v>
      </c>
      <c r="C59" s="243"/>
      <c r="D59" s="244"/>
      <c r="E59" s="245" t="s">
        <v>130</v>
      </c>
      <c r="F59" s="245"/>
      <c r="G59" s="114">
        <v>45542</v>
      </c>
      <c r="H59" s="60">
        <v>45665</v>
      </c>
      <c r="I59" s="113">
        <v>300</v>
      </c>
      <c r="J59" s="113" t="s">
        <v>129</v>
      </c>
      <c r="K59" s="113" t="s">
        <v>132</v>
      </c>
    </row>
    <row r="60" spans="1:11" s="6" customFormat="1" ht="15" customHeight="1" x14ac:dyDescent="0.3">
      <c r="A60" s="59"/>
      <c r="B60" s="137" t="s">
        <v>302</v>
      </c>
      <c r="C60" s="137"/>
      <c r="D60" s="138"/>
      <c r="E60" s="245" t="s">
        <v>298</v>
      </c>
      <c r="F60" s="245"/>
      <c r="G60" s="114">
        <v>45620</v>
      </c>
      <c r="H60" s="60">
        <v>45666</v>
      </c>
      <c r="I60" s="113">
        <v>30</v>
      </c>
      <c r="J60" s="113" t="s">
        <v>246</v>
      </c>
      <c r="K60" s="113" t="s">
        <v>132</v>
      </c>
    </row>
    <row r="61" spans="1:11" s="6" customFormat="1" ht="30" customHeight="1" x14ac:dyDescent="0.3">
      <c r="A61" s="59">
        <v>6</v>
      </c>
      <c r="B61" s="237" t="s">
        <v>316</v>
      </c>
      <c r="C61" s="237"/>
      <c r="D61" s="237"/>
      <c r="E61" s="245" t="s">
        <v>296</v>
      </c>
      <c r="F61" s="245"/>
      <c r="G61" s="114">
        <v>45649</v>
      </c>
      <c r="H61" s="60">
        <v>45656</v>
      </c>
      <c r="I61" s="113">
        <v>5</v>
      </c>
      <c r="J61" s="113" t="s">
        <v>246</v>
      </c>
      <c r="K61" s="132" t="s">
        <v>297</v>
      </c>
    </row>
    <row r="62" spans="1:11" s="6" customFormat="1" ht="15.6" x14ac:dyDescent="0.3">
      <c r="A62" s="235" t="s">
        <v>133</v>
      </c>
      <c r="B62" s="238"/>
      <c r="C62" s="238"/>
      <c r="D62" s="238"/>
      <c r="E62" s="238"/>
      <c r="F62" s="238"/>
      <c r="G62" s="238"/>
      <c r="H62" s="238"/>
      <c r="I62" s="238"/>
      <c r="J62" s="238"/>
      <c r="K62" s="239"/>
    </row>
    <row r="63" spans="1:11" s="6" customFormat="1" ht="15.6" x14ac:dyDescent="0.3">
      <c r="A63" s="59">
        <v>1</v>
      </c>
      <c r="B63" s="232" t="s">
        <v>134</v>
      </c>
      <c r="C63" s="233"/>
      <c r="D63" s="233"/>
      <c r="E63" s="233"/>
      <c r="F63" s="233"/>
      <c r="G63" s="233"/>
      <c r="H63" s="233"/>
      <c r="I63" s="233"/>
      <c r="J63" s="233"/>
      <c r="K63" s="234"/>
    </row>
    <row r="64" spans="1:11" s="6" customFormat="1" ht="15.6" x14ac:dyDescent="0.3">
      <c r="A64" s="61">
        <v>2</v>
      </c>
      <c r="B64" s="232" t="s">
        <v>135</v>
      </c>
      <c r="C64" s="233"/>
      <c r="D64" s="233"/>
      <c r="E64" s="233"/>
      <c r="F64" s="233"/>
      <c r="G64" s="233"/>
      <c r="H64" s="233"/>
      <c r="I64" s="233"/>
      <c r="J64" s="233"/>
      <c r="K64" s="234"/>
    </row>
    <row r="65" spans="1:11" s="6" customFormat="1" ht="15.6" x14ac:dyDescent="0.3">
      <c r="A65" s="61">
        <v>3</v>
      </c>
      <c r="B65" s="232" t="s">
        <v>136</v>
      </c>
      <c r="C65" s="233"/>
      <c r="D65" s="233"/>
      <c r="E65" s="233"/>
      <c r="F65" s="233"/>
      <c r="G65" s="233"/>
      <c r="H65" s="233"/>
      <c r="I65" s="233"/>
      <c r="J65" s="233"/>
      <c r="K65" s="234"/>
    </row>
    <row r="66" spans="1:11" s="6" customFormat="1" ht="15.6" customHeight="1" x14ac:dyDescent="0.3">
      <c r="A66" s="61">
        <v>4</v>
      </c>
      <c r="B66" s="232" t="s">
        <v>224</v>
      </c>
      <c r="C66" s="233"/>
      <c r="D66" s="233"/>
      <c r="E66" s="233"/>
      <c r="F66" s="233"/>
      <c r="G66" s="233"/>
      <c r="H66" s="233"/>
      <c r="I66" s="233"/>
      <c r="J66" s="233"/>
      <c r="K66" s="234"/>
    </row>
    <row r="67" spans="1:11" s="6" customFormat="1" ht="15.6" x14ac:dyDescent="0.3">
      <c r="A67" s="61">
        <v>5</v>
      </c>
      <c r="B67" s="232" t="s">
        <v>137</v>
      </c>
      <c r="C67" s="233"/>
      <c r="D67" s="233"/>
      <c r="E67" s="233"/>
      <c r="F67" s="233"/>
      <c r="G67" s="233"/>
      <c r="H67" s="233"/>
      <c r="I67" s="233"/>
      <c r="J67" s="233"/>
      <c r="K67" s="234"/>
    </row>
    <row r="68" spans="1:11" s="6" customFormat="1" ht="15.6" x14ac:dyDescent="0.3">
      <c r="A68" s="235" t="s">
        <v>138</v>
      </c>
      <c r="B68" s="236"/>
      <c r="C68" s="236"/>
      <c r="D68" s="236"/>
      <c r="E68" s="236"/>
      <c r="F68" s="236"/>
      <c r="G68" s="236"/>
      <c r="H68" s="236"/>
      <c r="I68" s="236"/>
      <c r="J68" s="236"/>
      <c r="K68" s="63"/>
    </row>
    <row r="69" spans="1:11" s="6" customFormat="1" ht="15.6" customHeight="1" x14ac:dyDescent="0.3">
      <c r="A69" s="64">
        <v>1</v>
      </c>
      <c r="B69" s="232" t="s">
        <v>139</v>
      </c>
      <c r="C69" s="233"/>
      <c r="D69" s="233"/>
      <c r="E69" s="233"/>
      <c r="F69" s="233"/>
      <c r="G69" s="233"/>
      <c r="H69" s="233"/>
      <c r="I69" s="233"/>
      <c r="J69" s="233"/>
      <c r="K69" s="234"/>
    </row>
    <row r="70" spans="1:11" s="6" customFormat="1" ht="15.6" x14ac:dyDescent="0.3">
      <c r="A70" s="64">
        <v>2</v>
      </c>
      <c r="B70" s="62" t="s">
        <v>216</v>
      </c>
      <c r="C70" s="62"/>
      <c r="D70" s="62"/>
      <c r="E70" s="62"/>
      <c r="F70" s="62"/>
      <c r="G70" s="62"/>
      <c r="H70" s="62"/>
      <c r="I70" s="62"/>
      <c r="J70" s="62"/>
      <c r="K70" s="33"/>
    </row>
    <row r="71" spans="1:11" s="6" customFormat="1" ht="15.6" x14ac:dyDescent="0.3">
      <c r="A71" s="235" t="s">
        <v>140</v>
      </c>
      <c r="B71" s="236"/>
      <c r="C71" s="236"/>
      <c r="D71" s="236"/>
      <c r="E71" s="236"/>
      <c r="F71" s="236"/>
      <c r="G71" s="236"/>
      <c r="H71" s="236"/>
      <c r="I71" s="236"/>
      <c r="J71" s="236"/>
      <c r="K71" s="63"/>
    </row>
    <row r="72" spans="1:11" s="6" customFormat="1" ht="15.6" x14ac:dyDescent="0.3">
      <c r="A72" s="65"/>
      <c r="B72" s="66" t="s">
        <v>141</v>
      </c>
      <c r="C72" s="67"/>
      <c r="D72" s="67"/>
      <c r="E72" s="67"/>
      <c r="F72" s="67"/>
      <c r="G72" s="67"/>
      <c r="H72" s="67"/>
      <c r="I72" s="67"/>
      <c r="J72" s="67"/>
      <c r="K72" s="68"/>
    </row>
    <row r="73" spans="1:11" s="6" customFormat="1" ht="15.6" x14ac:dyDescent="0.3">
      <c r="A73" s="69">
        <v>1</v>
      </c>
      <c r="B73" s="232" t="s">
        <v>251</v>
      </c>
      <c r="C73" s="233"/>
      <c r="D73" s="233"/>
      <c r="E73" s="233"/>
      <c r="F73" s="233"/>
      <c r="G73" s="233"/>
      <c r="H73" s="233"/>
      <c r="I73" s="233"/>
      <c r="J73" s="233"/>
      <c r="K73" s="234"/>
    </row>
    <row r="74" spans="1:11" s="6" customFormat="1" ht="15.6" x14ac:dyDescent="0.3">
      <c r="A74" s="70"/>
      <c r="B74" s="71" t="s">
        <v>142</v>
      </c>
      <c r="C74" s="72"/>
      <c r="D74" s="72"/>
      <c r="E74" s="72"/>
      <c r="F74" s="72"/>
      <c r="G74" s="72"/>
      <c r="H74" s="72"/>
      <c r="I74" s="72"/>
      <c r="J74" s="72"/>
      <c r="K74" s="73"/>
    </row>
    <row r="75" spans="1:11" s="6" customFormat="1" ht="15.6" x14ac:dyDescent="0.3">
      <c r="A75" s="64">
        <v>1</v>
      </c>
      <c r="B75" s="232" t="s">
        <v>252</v>
      </c>
      <c r="C75" s="233"/>
      <c r="D75" s="233"/>
      <c r="E75" s="233"/>
      <c r="F75" s="233"/>
      <c r="G75" s="233"/>
      <c r="H75" s="233"/>
      <c r="I75" s="233"/>
      <c r="J75" s="233"/>
      <c r="K75" s="234"/>
    </row>
    <row r="76" spans="1:11" s="6" customFormat="1" ht="15.6" customHeight="1" x14ac:dyDescent="0.3">
      <c r="A76" s="213">
        <v>2</v>
      </c>
      <c r="B76" s="232" t="s">
        <v>291</v>
      </c>
      <c r="C76" s="233"/>
      <c r="D76" s="233"/>
      <c r="E76" s="233"/>
      <c r="F76" s="233"/>
      <c r="G76" s="233"/>
      <c r="H76" s="233"/>
      <c r="I76" s="233"/>
      <c r="J76" s="233"/>
      <c r="K76" s="234"/>
    </row>
    <row r="77" spans="1:11" s="6" customFormat="1" ht="15.6" x14ac:dyDescent="0.3">
      <c r="A77" s="74"/>
      <c r="B77" s="75" t="s">
        <v>143</v>
      </c>
      <c r="C77" s="76"/>
      <c r="D77" s="76"/>
      <c r="E77" s="76"/>
      <c r="F77" s="76"/>
      <c r="G77" s="76"/>
      <c r="H77" s="76"/>
      <c r="I77" s="76"/>
      <c r="J77" s="76"/>
      <c r="K77" s="77"/>
    </row>
    <row r="78" spans="1:11" s="6" customFormat="1" ht="15.6" x14ac:dyDescent="0.3">
      <c r="A78" s="69">
        <v>1</v>
      </c>
      <c r="B78" s="232" t="s">
        <v>144</v>
      </c>
      <c r="C78" s="233"/>
      <c r="D78" s="233"/>
      <c r="E78" s="233"/>
      <c r="F78" s="233"/>
      <c r="G78" s="233"/>
      <c r="H78" s="233"/>
      <c r="I78" s="233"/>
      <c r="J78" s="233"/>
      <c r="K78" s="234"/>
    </row>
    <row r="79" spans="1:11" s="6" customFormat="1" ht="15.6" customHeight="1" x14ac:dyDescent="0.3">
      <c r="A79" s="69">
        <v>2</v>
      </c>
      <c r="B79" s="232" t="s">
        <v>202</v>
      </c>
      <c r="C79" s="233"/>
      <c r="D79" s="233"/>
      <c r="E79" s="233"/>
      <c r="F79" s="233"/>
      <c r="G79" s="233"/>
      <c r="H79" s="233"/>
      <c r="I79" s="233"/>
      <c r="J79" s="233"/>
      <c r="K79" s="234"/>
    </row>
    <row r="80" spans="1:11" s="6" customFormat="1" ht="15.6" customHeight="1" x14ac:dyDescent="0.3">
      <c r="A80" s="69">
        <v>3</v>
      </c>
      <c r="B80" s="232" t="s">
        <v>247</v>
      </c>
      <c r="C80" s="233"/>
      <c r="D80" s="233"/>
      <c r="E80" s="233"/>
      <c r="F80" s="233"/>
      <c r="G80" s="233"/>
      <c r="H80" s="233"/>
      <c r="I80" s="233"/>
      <c r="J80" s="233"/>
      <c r="K80" s="234"/>
    </row>
    <row r="81" spans="1:11" s="6" customFormat="1" ht="15.6" customHeight="1" x14ac:dyDescent="0.3">
      <c r="A81" s="69">
        <v>4</v>
      </c>
      <c r="B81" s="232" t="s">
        <v>145</v>
      </c>
      <c r="C81" s="233"/>
      <c r="D81" s="233"/>
      <c r="E81" s="233"/>
      <c r="F81" s="233"/>
      <c r="G81" s="233"/>
      <c r="H81" s="233"/>
      <c r="I81" s="233"/>
      <c r="J81" s="233"/>
      <c r="K81" s="234"/>
    </row>
    <row r="82" spans="1:11" s="6" customFormat="1" ht="15.6" x14ac:dyDescent="0.3">
      <c r="A82" s="69">
        <v>5</v>
      </c>
      <c r="B82" s="232" t="s">
        <v>292</v>
      </c>
      <c r="C82" s="233"/>
      <c r="D82" s="233"/>
      <c r="E82" s="233"/>
      <c r="F82" s="233"/>
      <c r="G82" s="233"/>
      <c r="H82" s="233"/>
      <c r="I82" s="233"/>
      <c r="J82" s="233"/>
      <c r="K82" s="234"/>
    </row>
    <row r="83" spans="1:11" s="6" customFormat="1" ht="15.6" x14ac:dyDescent="0.3">
      <c r="A83" s="78"/>
      <c r="E83" s="79" t="s">
        <v>146</v>
      </c>
      <c r="K83" s="80"/>
    </row>
    <row r="84" spans="1:11" s="109" customFormat="1" ht="21" x14ac:dyDescent="0.4">
      <c r="A84" s="78"/>
      <c r="B84"/>
      <c r="C84" s="6"/>
      <c r="D84"/>
      <c r="E84" s="79"/>
      <c r="F84" s="6"/>
      <c r="G84" s="6"/>
      <c r="H84"/>
      <c r="I84"/>
      <c r="J84" s="6"/>
      <c r="K84" s="80"/>
    </row>
    <row r="85" spans="1:11" s="6" customFormat="1" ht="15.6" x14ac:dyDescent="0.3">
      <c r="A85" s="78"/>
      <c r="D85"/>
      <c r="I85"/>
      <c r="K85" s="80"/>
    </row>
    <row r="86" spans="1:11" s="6" customFormat="1" ht="15.6" x14ac:dyDescent="0.3">
      <c r="A86" s="78"/>
      <c r="D86"/>
      <c r="E86"/>
      <c r="I86"/>
      <c r="K86" s="80"/>
    </row>
    <row r="87" spans="1:11" s="6" customFormat="1" ht="15.6" x14ac:dyDescent="0.3">
      <c r="A87" s="78"/>
      <c r="B87"/>
      <c r="C87"/>
      <c r="K87" s="80"/>
    </row>
    <row r="88" spans="1:11" s="6" customFormat="1" ht="15.6" x14ac:dyDescent="0.3">
      <c r="A88" s="78"/>
      <c r="K88" s="80"/>
    </row>
    <row r="89" spans="1:11" s="6" customFormat="1" ht="15.6" x14ac:dyDescent="0.3">
      <c r="A89" s="78"/>
      <c r="K89" s="80"/>
    </row>
    <row r="90" spans="1:11" s="6" customFormat="1" ht="15.6" x14ac:dyDescent="0.3">
      <c r="A90" s="78"/>
      <c r="K90" s="80"/>
    </row>
    <row r="91" spans="1:11" s="6" customFormat="1" ht="15.6" x14ac:dyDescent="0.3">
      <c r="A91" s="78"/>
      <c r="K91" s="80"/>
    </row>
    <row r="92" spans="1:11" s="6" customFormat="1" ht="15.6" x14ac:dyDescent="0.3">
      <c r="A92" s="78"/>
      <c r="K92" s="80"/>
    </row>
    <row r="93" spans="1:11" s="6" customFormat="1" ht="15.6" x14ac:dyDescent="0.3">
      <c r="A93" s="78"/>
      <c r="K93" s="80"/>
    </row>
    <row r="94" spans="1:11" s="6" customFormat="1" ht="15.6" x14ac:dyDescent="0.3">
      <c r="A94" s="78"/>
      <c r="K94" s="80"/>
    </row>
    <row r="95" spans="1:11" s="6" customFormat="1" ht="15.6" x14ac:dyDescent="0.3">
      <c r="A95" s="78"/>
      <c r="K95" s="80"/>
    </row>
    <row r="96" spans="1:11" s="6" customFormat="1" ht="15.6" x14ac:dyDescent="0.3">
      <c r="A96" s="78"/>
      <c r="K96" s="80"/>
    </row>
    <row r="97" spans="1:12" s="6" customFormat="1" ht="15.6" x14ac:dyDescent="0.3">
      <c r="A97" s="78"/>
      <c r="B97" s="264"/>
      <c r="C97" s="264"/>
      <c r="E97" s="265"/>
      <c r="F97" s="265"/>
      <c r="H97" s="79"/>
      <c r="I97" s="264"/>
      <c r="J97" s="264"/>
      <c r="K97" s="80"/>
    </row>
    <row r="98" spans="1:12" s="6" customFormat="1" ht="15.6" x14ac:dyDescent="0.3">
      <c r="A98" s="78"/>
      <c r="B98" s="79"/>
      <c r="C98"/>
      <c r="D98" s="79"/>
    </row>
    <row r="99" spans="1:12" s="6" customFormat="1" ht="15.6" customHeight="1" x14ac:dyDescent="0.3">
      <c r="A99" s="78"/>
      <c r="B99" s="79"/>
      <c r="C99" s="79"/>
      <c r="D99" s="79"/>
      <c r="E99" s="264"/>
      <c r="F99" s="264"/>
      <c r="K99" s="80"/>
    </row>
    <row r="100" spans="1:12" s="6" customFormat="1" ht="18" customHeight="1" x14ac:dyDescent="0.3">
      <c r="A100" s="78"/>
      <c r="B100" s="263" t="s">
        <v>339</v>
      </c>
      <c r="C100" s="263"/>
      <c r="D100" s="263" t="s">
        <v>338</v>
      </c>
      <c r="E100" s="263"/>
      <c r="F100" s="263"/>
      <c r="G100" s="263"/>
      <c r="I100" s="263" t="s">
        <v>317</v>
      </c>
      <c r="J100" s="263"/>
      <c r="K100" s="263"/>
      <c r="L100" s="263"/>
    </row>
    <row r="101" spans="1:12" s="6" customFormat="1" ht="15.6" x14ac:dyDescent="0.3">
      <c r="A101" s="78"/>
      <c r="B101" s="108"/>
      <c r="D101"/>
      <c r="E101" s="108"/>
      <c r="F101" s="108"/>
      <c r="G101" s="108"/>
      <c r="I101"/>
      <c r="J101" s="79"/>
      <c r="K101" s="115"/>
    </row>
    <row r="102" spans="1:12" s="6" customFormat="1" ht="15.6" x14ac:dyDescent="0.3">
      <c r="A102" s="78"/>
      <c r="B102"/>
      <c r="D102"/>
      <c r="E102"/>
      <c r="F102" s="108"/>
      <c r="G102" s="108"/>
      <c r="H102"/>
      <c r="I102"/>
      <c r="J102" s="79"/>
      <c r="K102" s="115"/>
    </row>
    <row r="103" spans="1:12" ht="17.25" customHeight="1" x14ac:dyDescent="0.3">
      <c r="A103" s="81"/>
      <c r="B103"/>
      <c r="C103" s="79"/>
      <c r="D103" s="79"/>
      <c r="E103" s="79" t="s">
        <v>147</v>
      </c>
      <c r="F103" s="79"/>
      <c r="G103" s="79"/>
      <c r="H103" s="79"/>
      <c r="I103" s="79"/>
      <c r="J103" s="79" t="s">
        <v>148</v>
      </c>
      <c r="K103" s="82"/>
    </row>
    <row r="104" spans="1:12" ht="17.25" customHeight="1" x14ac:dyDescent="0.3">
      <c r="A104" s="83"/>
      <c r="B104"/>
      <c r="C104"/>
      <c r="D104" s="84"/>
      <c r="E104" s="84"/>
      <c r="F104" s="84"/>
      <c r="G104" s="84"/>
      <c r="H104" s="84"/>
      <c r="I104" s="84"/>
      <c r="J104" s="84"/>
      <c r="K104" s="85"/>
    </row>
    <row r="105" spans="1:12" ht="17.25" customHeight="1" x14ac:dyDescent="0.3">
      <c r="A105" s="83"/>
      <c r="B105"/>
      <c r="C105"/>
      <c r="D105" s="84"/>
      <c r="E105" s="84"/>
      <c r="F105" s="84"/>
      <c r="G105" s="84"/>
      <c r="H105" s="84"/>
      <c r="I105" s="84"/>
      <c r="J105" s="84"/>
      <c r="K105" s="85"/>
    </row>
    <row r="107" spans="1:12" ht="17.25" customHeight="1" x14ac:dyDescent="0.3">
      <c r="B107"/>
    </row>
    <row r="108" spans="1:12" ht="17.25" customHeight="1" x14ac:dyDescent="0.3">
      <c r="C108"/>
    </row>
    <row r="109" spans="1:12" ht="17.25" customHeight="1" x14ac:dyDescent="0.3">
      <c r="D109"/>
    </row>
    <row r="110" spans="1:12" ht="17.25" customHeight="1" x14ac:dyDescent="0.3">
      <c r="C110"/>
      <c r="D110"/>
      <c r="F110"/>
    </row>
    <row r="112" spans="1:12" ht="17.25" customHeight="1" x14ac:dyDescent="0.3">
      <c r="F112"/>
      <c r="H112"/>
    </row>
    <row r="113" spans="2:11" ht="17.25" customHeight="1" x14ac:dyDescent="0.3">
      <c r="B113"/>
    </row>
    <row r="114" spans="2:11" ht="17.25" customHeight="1" x14ac:dyDescent="0.3">
      <c r="B114"/>
    </row>
    <row r="122" spans="2:11" s="6" customFormat="1" ht="17.25" customHeight="1" x14ac:dyDescent="0.3">
      <c r="K122" s="86"/>
    </row>
    <row r="123" spans="2:11" s="6" customFormat="1" ht="15.6" x14ac:dyDescent="0.3">
      <c r="K123" s="86"/>
    </row>
    <row r="124" spans="2:11" s="6" customFormat="1" ht="15.6" x14ac:dyDescent="0.3">
      <c r="K124" s="86"/>
    </row>
    <row r="125" spans="2:11" s="6" customFormat="1" ht="15.6" x14ac:dyDescent="0.3">
      <c r="K125" s="86"/>
    </row>
    <row r="126" spans="2:11" s="6" customFormat="1" ht="15.6" x14ac:dyDescent="0.3">
      <c r="K126" s="86"/>
    </row>
    <row r="127" spans="2:11" s="6" customFormat="1" ht="15.6" x14ac:dyDescent="0.3">
      <c r="K127" s="86"/>
    </row>
    <row r="128" spans="2:11" s="6" customFormat="1" ht="15.6" x14ac:dyDescent="0.3">
      <c r="K128" s="86"/>
    </row>
    <row r="129" spans="11:11" s="6" customFormat="1" ht="15.6" x14ac:dyDescent="0.3">
      <c r="K129" s="86"/>
    </row>
    <row r="130" spans="11:11" s="6" customFormat="1" ht="15.6" x14ac:dyDescent="0.3">
      <c r="K130" s="86"/>
    </row>
    <row r="131" spans="11:11" s="6" customFormat="1" ht="15.6" x14ac:dyDescent="0.3">
      <c r="K131" s="86"/>
    </row>
    <row r="132" spans="11:11" s="6" customFormat="1" ht="15.6" x14ac:dyDescent="0.3">
      <c r="K132" s="86"/>
    </row>
    <row r="133" spans="11:11" s="6" customFormat="1" ht="15.6" x14ac:dyDescent="0.3">
      <c r="K133" s="86"/>
    </row>
    <row r="134" spans="11:11" s="6" customFormat="1" ht="15.6" x14ac:dyDescent="0.3">
      <c r="K134" s="86"/>
    </row>
    <row r="135" spans="11:11" s="6" customFormat="1" ht="15.6" x14ac:dyDescent="0.3">
      <c r="K135" s="86"/>
    </row>
    <row r="136" spans="11:11" s="6" customFormat="1" ht="15.6" x14ac:dyDescent="0.3">
      <c r="K136" s="86"/>
    </row>
    <row r="137" spans="11:11" s="6" customFormat="1" ht="15.6" x14ac:dyDescent="0.3">
      <c r="K137" s="86"/>
    </row>
    <row r="138" spans="11:11" s="6" customFormat="1" ht="15.6" x14ac:dyDescent="0.3">
      <c r="K138" s="86"/>
    </row>
    <row r="139" spans="11:11" s="6" customFormat="1" ht="15.6" x14ac:dyDescent="0.3">
      <c r="K139" s="86"/>
    </row>
    <row r="140" spans="11:11" s="6" customFormat="1" ht="15.6" x14ac:dyDescent="0.3">
      <c r="K140" s="86"/>
    </row>
    <row r="141" spans="11:11" s="6" customFormat="1" ht="15.6" x14ac:dyDescent="0.3">
      <c r="K141" s="86"/>
    </row>
    <row r="142" spans="11:11" s="6" customFormat="1" ht="15.6" x14ac:dyDescent="0.3">
      <c r="K142" s="86"/>
    </row>
    <row r="143" spans="11:11" s="6" customFormat="1" ht="15.6" x14ac:dyDescent="0.3">
      <c r="K143" s="86"/>
    </row>
    <row r="144" spans="11:11" s="6" customFormat="1" ht="15.6" x14ac:dyDescent="0.3">
      <c r="K144" s="86"/>
    </row>
    <row r="145" spans="11:11" s="6" customFormat="1" ht="15.6" x14ac:dyDescent="0.3">
      <c r="K145" s="86"/>
    </row>
    <row r="146" spans="11:11" s="6" customFormat="1" ht="15.6" x14ac:dyDescent="0.3">
      <c r="K146" s="86"/>
    </row>
    <row r="147" spans="11:11" s="6" customFormat="1" ht="15.6" x14ac:dyDescent="0.3">
      <c r="K147" s="86"/>
    </row>
    <row r="148" spans="11:11" s="6" customFormat="1" ht="15.6" x14ac:dyDescent="0.3">
      <c r="K148" s="86"/>
    </row>
    <row r="149" spans="11:11" s="6" customFormat="1" ht="15.6" x14ac:dyDescent="0.3">
      <c r="K149" s="86"/>
    </row>
    <row r="150" spans="11:11" s="6" customFormat="1" ht="15.6" x14ac:dyDescent="0.3">
      <c r="K150" s="86"/>
    </row>
    <row r="151" spans="11:11" s="6" customFormat="1" ht="15.6" x14ac:dyDescent="0.3">
      <c r="K151" s="86"/>
    </row>
    <row r="152" spans="11:11" s="6" customFormat="1" ht="15.6" x14ac:dyDescent="0.3">
      <c r="K152" s="86"/>
    </row>
    <row r="153" spans="11:11" s="6" customFormat="1" ht="15.6" x14ac:dyDescent="0.3">
      <c r="K153" s="86"/>
    </row>
    <row r="154" spans="11:11" s="6" customFormat="1" ht="15.6" x14ac:dyDescent="0.3">
      <c r="K154" s="86"/>
    </row>
    <row r="155" spans="11:11" s="6" customFormat="1" ht="15.6" x14ac:dyDescent="0.3">
      <c r="K155" s="86"/>
    </row>
    <row r="156" spans="11:11" s="6" customFormat="1" ht="15.6" x14ac:dyDescent="0.3">
      <c r="K156" s="86"/>
    </row>
    <row r="157" spans="11:11" s="6" customFormat="1" ht="15.6" x14ac:dyDescent="0.3">
      <c r="K157" s="86"/>
    </row>
    <row r="158" spans="11:11" s="6" customFormat="1" ht="15.6" x14ac:dyDescent="0.3">
      <c r="K158" s="86"/>
    </row>
    <row r="159" spans="11:11" s="6" customFormat="1" ht="15.6" x14ac:dyDescent="0.3">
      <c r="K159" s="86"/>
    </row>
    <row r="160" spans="11:11" s="6" customFormat="1" ht="15.6" x14ac:dyDescent="0.3">
      <c r="K160" s="86"/>
    </row>
    <row r="161" spans="11:11" s="6" customFormat="1" ht="15.6" x14ac:dyDescent="0.3">
      <c r="K161" s="86"/>
    </row>
    <row r="162" spans="11:11" s="6" customFormat="1" ht="15.6" x14ac:dyDescent="0.3">
      <c r="K162" s="86"/>
    </row>
    <row r="163" spans="11:11" s="6" customFormat="1" ht="15.6" x14ac:dyDescent="0.3">
      <c r="K163" s="86"/>
    </row>
    <row r="164" spans="11:11" s="6" customFormat="1" ht="15.6" x14ac:dyDescent="0.3">
      <c r="K164" s="86"/>
    </row>
    <row r="165" spans="11:11" s="6" customFormat="1" ht="15.6" x14ac:dyDescent="0.3">
      <c r="K165" s="86"/>
    </row>
    <row r="166" spans="11:11" s="6" customFormat="1" ht="15.6" x14ac:dyDescent="0.3">
      <c r="K166" s="86"/>
    </row>
    <row r="167" spans="11:11" s="6" customFormat="1" ht="15.6" x14ac:dyDescent="0.3">
      <c r="K167" s="86"/>
    </row>
    <row r="168" spans="11:11" s="6" customFormat="1" ht="15.6" x14ac:dyDescent="0.3">
      <c r="K168" s="86"/>
    </row>
    <row r="169" spans="11:11" s="6" customFormat="1" ht="15.6" x14ac:dyDescent="0.3">
      <c r="K169" s="86"/>
    </row>
    <row r="170" spans="11:11" s="6" customFormat="1" ht="15.6" x14ac:dyDescent="0.3">
      <c r="K170" s="86"/>
    </row>
    <row r="171" spans="11:11" s="6" customFormat="1" ht="15.6" x14ac:dyDescent="0.3">
      <c r="K171" s="86"/>
    </row>
    <row r="172" spans="11:11" s="6" customFormat="1" ht="15.6" x14ac:dyDescent="0.3">
      <c r="K172" s="86"/>
    </row>
    <row r="173" spans="11:11" s="6" customFormat="1" ht="15.6" x14ac:dyDescent="0.3">
      <c r="K173" s="86"/>
    </row>
    <row r="174" spans="11:11" s="6" customFormat="1" ht="15.6" x14ac:dyDescent="0.3">
      <c r="K174" s="86"/>
    </row>
    <row r="175" spans="11:11" s="6" customFormat="1" ht="15.6" x14ac:dyDescent="0.3">
      <c r="K175" s="86"/>
    </row>
    <row r="176" spans="11:11" s="6" customFormat="1" ht="15.6" x14ac:dyDescent="0.3">
      <c r="K176" s="86"/>
    </row>
    <row r="177" spans="11:11" s="6" customFormat="1" ht="15.6" x14ac:dyDescent="0.3">
      <c r="K177" s="86"/>
    </row>
    <row r="178" spans="11:11" s="6" customFormat="1" ht="15.6" x14ac:dyDescent="0.3">
      <c r="K178" s="86"/>
    </row>
    <row r="179" spans="11:11" s="6" customFormat="1" ht="15.6" x14ac:dyDescent="0.3">
      <c r="K179" s="86"/>
    </row>
    <row r="180" spans="11:11" s="6" customFormat="1" ht="15.6" x14ac:dyDescent="0.3">
      <c r="K180" s="86"/>
    </row>
    <row r="181" spans="11:11" s="6" customFormat="1" ht="15.6" x14ac:dyDescent="0.3">
      <c r="K181" s="86"/>
    </row>
    <row r="182" spans="11:11" s="6" customFormat="1" ht="15.6" x14ac:dyDescent="0.3">
      <c r="K182" s="86"/>
    </row>
    <row r="183" spans="11:11" s="6" customFormat="1" ht="15.6" x14ac:dyDescent="0.3">
      <c r="K183" s="86"/>
    </row>
    <row r="184" spans="11:11" s="6" customFormat="1" ht="15.6" x14ac:dyDescent="0.3">
      <c r="K184" s="86"/>
    </row>
    <row r="185" spans="11:11" s="6" customFormat="1" ht="15.6" x14ac:dyDescent="0.3">
      <c r="K185" s="86"/>
    </row>
    <row r="186" spans="11:11" s="6" customFormat="1" ht="15.6" x14ac:dyDescent="0.3">
      <c r="K186" s="86"/>
    </row>
    <row r="187" spans="11:11" s="6" customFormat="1" ht="15.6" x14ac:dyDescent="0.3">
      <c r="K187" s="86"/>
    </row>
    <row r="188" spans="11:11" s="6" customFormat="1" ht="15.6" x14ac:dyDescent="0.3">
      <c r="K188" s="86"/>
    </row>
    <row r="189" spans="11:11" s="6" customFormat="1" ht="15.6" x14ac:dyDescent="0.3">
      <c r="K189" s="86"/>
    </row>
    <row r="190" spans="11:11" s="6" customFormat="1" ht="15.6" x14ac:dyDescent="0.3">
      <c r="K190" s="86"/>
    </row>
    <row r="191" spans="11:11" s="6" customFormat="1" ht="15.6" x14ac:dyDescent="0.3">
      <c r="K191" s="86"/>
    </row>
    <row r="192" spans="11:11" s="6" customFormat="1" ht="15.6" x14ac:dyDescent="0.3">
      <c r="K192" s="86"/>
    </row>
    <row r="193" spans="11:11" s="6" customFormat="1" ht="15.6" x14ac:dyDescent="0.3">
      <c r="K193" s="86"/>
    </row>
    <row r="194" spans="11:11" s="6" customFormat="1" ht="15.6" x14ac:dyDescent="0.3">
      <c r="K194" s="86"/>
    </row>
    <row r="195" spans="11:11" s="6" customFormat="1" ht="15.6" x14ac:dyDescent="0.3">
      <c r="K195" s="86"/>
    </row>
    <row r="196" spans="11:11" s="6" customFormat="1" ht="15.6" x14ac:dyDescent="0.3">
      <c r="K196" s="86"/>
    </row>
    <row r="197" spans="11:11" s="6" customFormat="1" ht="15.6" x14ac:dyDescent="0.3">
      <c r="K197" s="86"/>
    </row>
    <row r="198" spans="11:11" s="6" customFormat="1" ht="15.6" x14ac:dyDescent="0.3">
      <c r="K198" s="86"/>
    </row>
    <row r="199" spans="11:11" s="6" customFormat="1" ht="15.6" x14ac:dyDescent="0.3">
      <c r="K199" s="86"/>
    </row>
    <row r="200" spans="11:11" s="6" customFormat="1" ht="15.6" x14ac:dyDescent="0.3">
      <c r="K200" s="86"/>
    </row>
    <row r="201" spans="11:11" s="6" customFormat="1" ht="15.6" x14ac:dyDescent="0.3">
      <c r="K201" s="86"/>
    </row>
    <row r="202" spans="11:11" s="6" customFormat="1" ht="15.6" x14ac:dyDescent="0.3">
      <c r="K202" s="86"/>
    </row>
    <row r="203" spans="11:11" s="6" customFormat="1" ht="15.6" x14ac:dyDescent="0.3">
      <c r="K203" s="86"/>
    </row>
    <row r="204" spans="11:11" s="6" customFormat="1" ht="15.6" x14ac:dyDescent="0.3">
      <c r="K204" s="86"/>
    </row>
    <row r="205" spans="11:11" s="6" customFormat="1" ht="15.6" x14ac:dyDescent="0.3">
      <c r="K205" s="86"/>
    </row>
    <row r="206" spans="11:11" s="6" customFormat="1" ht="15.6" x14ac:dyDescent="0.3">
      <c r="K206" s="86"/>
    </row>
    <row r="207" spans="11:11" s="6" customFormat="1" ht="15.6" x14ac:dyDescent="0.3">
      <c r="K207" s="86"/>
    </row>
    <row r="208" spans="11:11" s="6" customFormat="1" ht="15.6" x14ac:dyDescent="0.3">
      <c r="K208" s="86"/>
    </row>
    <row r="209" spans="11:11" s="6" customFormat="1" ht="15.6" x14ac:dyDescent="0.3">
      <c r="K209" s="86"/>
    </row>
    <row r="210" spans="11:11" s="6" customFormat="1" ht="15.6" x14ac:dyDescent="0.3">
      <c r="K210" s="86"/>
    </row>
    <row r="211" spans="11:11" s="6" customFormat="1" ht="15.6" x14ac:dyDescent="0.3">
      <c r="K211" s="86"/>
    </row>
    <row r="212" spans="11:11" s="6" customFormat="1" ht="15.6" x14ac:dyDescent="0.3">
      <c r="K212" s="86"/>
    </row>
    <row r="213" spans="11:11" s="6" customFormat="1" ht="15.6" x14ac:dyDescent="0.3">
      <c r="K213" s="86"/>
    </row>
    <row r="214" spans="11:11" s="6" customFormat="1" ht="15.6" x14ac:dyDescent="0.3">
      <c r="K214" s="86"/>
    </row>
    <row r="215" spans="11:11" s="6" customFormat="1" ht="15.6" x14ac:dyDescent="0.3">
      <c r="K215" s="86"/>
    </row>
    <row r="216" spans="11:11" s="6" customFormat="1" ht="15.6" x14ac:dyDescent="0.3">
      <c r="K216" s="86"/>
    </row>
    <row r="217" spans="11:11" s="6" customFormat="1" ht="15.6" x14ac:dyDescent="0.3">
      <c r="K217" s="86"/>
    </row>
    <row r="218" spans="11:11" s="6" customFormat="1" ht="15.6" x14ac:dyDescent="0.3">
      <c r="K218" s="86"/>
    </row>
    <row r="219" spans="11:11" s="6" customFormat="1" ht="15.6" x14ac:dyDescent="0.3">
      <c r="K219" s="86"/>
    </row>
    <row r="220" spans="11:11" s="6" customFormat="1" ht="15.6" x14ac:dyDescent="0.3">
      <c r="K220" s="86"/>
    </row>
    <row r="221" spans="11:11" s="6" customFormat="1" ht="15.6" x14ac:dyDescent="0.3">
      <c r="K221" s="86"/>
    </row>
    <row r="222" spans="11:11" s="6" customFormat="1" ht="15.6" x14ac:dyDescent="0.3">
      <c r="K222" s="86"/>
    </row>
    <row r="223" spans="11:11" s="6" customFormat="1" ht="15.6" x14ac:dyDescent="0.3">
      <c r="K223" s="86"/>
    </row>
    <row r="224" spans="11:11" s="6" customFormat="1" ht="15.6" x14ac:dyDescent="0.3">
      <c r="K224" s="86"/>
    </row>
    <row r="225" spans="11:11" s="6" customFormat="1" ht="15.6" x14ac:dyDescent="0.3">
      <c r="K225" s="86"/>
    </row>
    <row r="226" spans="11:11" s="6" customFormat="1" ht="15.6" x14ac:dyDescent="0.3">
      <c r="K226" s="86"/>
    </row>
    <row r="227" spans="11:11" s="6" customFormat="1" ht="15.6" x14ac:dyDescent="0.3">
      <c r="K227" s="86"/>
    </row>
    <row r="228" spans="11:11" s="6" customFormat="1" ht="15.6" x14ac:dyDescent="0.3">
      <c r="K228" s="86"/>
    </row>
    <row r="229" spans="11:11" s="6" customFormat="1" ht="15.6" x14ac:dyDescent="0.3">
      <c r="K229" s="86"/>
    </row>
    <row r="230" spans="11:11" s="6" customFormat="1" ht="15.6" x14ac:dyDescent="0.3">
      <c r="K230" s="86"/>
    </row>
    <row r="231" spans="11:11" s="6" customFormat="1" ht="15.6" x14ac:dyDescent="0.3">
      <c r="K231" s="86"/>
    </row>
    <row r="232" spans="11:11" s="6" customFormat="1" ht="15.6" x14ac:dyDescent="0.3">
      <c r="K232" s="86"/>
    </row>
    <row r="233" spans="11:11" s="6" customFormat="1" ht="15.6" x14ac:dyDescent="0.3">
      <c r="K233" s="86"/>
    </row>
    <row r="234" spans="11:11" s="6" customFormat="1" ht="15.6" x14ac:dyDescent="0.3">
      <c r="K234" s="86"/>
    </row>
    <row r="235" spans="11:11" s="6" customFormat="1" ht="15.6" x14ac:dyDescent="0.3">
      <c r="K235" s="86"/>
    </row>
    <row r="236" spans="11:11" s="6" customFormat="1" ht="15.6" x14ac:dyDescent="0.3">
      <c r="K236" s="86"/>
    </row>
    <row r="237" spans="11:11" s="6" customFormat="1" ht="15.6" x14ac:dyDescent="0.3">
      <c r="K237" s="86"/>
    </row>
    <row r="238" spans="11:11" s="6" customFormat="1" ht="15.6" x14ac:dyDescent="0.3">
      <c r="K238" s="86"/>
    </row>
    <row r="239" spans="11:11" s="6" customFormat="1" ht="15.6" x14ac:dyDescent="0.3">
      <c r="K239" s="86"/>
    </row>
    <row r="240" spans="11:11" s="6" customFormat="1" ht="15.6" x14ac:dyDescent="0.3">
      <c r="K240" s="86"/>
    </row>
    <row r="241" spans="11:11" s="6" customFormat="1" ht="15.6" x14ac:dyDescent="0.3">
      <c r="K241" s="86"/>
    </row>
    <row r="242" spans="11:11" s="6" customFormat="1" ht="15.6" x14ac:dyDescent="0.3">
      <c r="K242" s="86"/>
    </row>
    <row r="243" spans="11:11" s="6" customFormat="1" ht="15.6" x14ac:dyDescent="0.3">
      <c r="K243" s="86"/>
    </row>
    <row r="244" spans="11:11" s="6" customFormat="1" ht="15.6" x14ac:dyDescent="0.3">
      <c r="K244" s="86"/>
    </row>
    <row r="245" spans="11:11" s="6" customFormat="1" ht="15.6" x14ac:dyDescent="0.3">
      <c r="K245" s="86"/>
    </row>
    <row r="246" spans="11:11" s="6" customFormat="1" ht="15.6" x14ac:dyDescent="0.3">
      <c r="K246" s="86"/>
    </row>
    <row r="247" spans="11:11" s="6" customFormat="1" ht="15.6" x14ac:dyDescent="0.3">
      <c r="K247" s="86"/>
    </row>
    <row r="248" spans="11:11" s="6" customFormat="1" ht="15.6" x14ac:dyDescent="0.3">
      <c r="K248" s="86"/>
    </row>
    <row r="249" spans="11:11" s="6" customFormat="1" ht="15.6" x14ac:dyDescent="0.3">
      <c r="K249" s="86"/>
    </row>
    <row r="250" spans="11:11" s="6" customFormat="1" ht="15.6" x14ac:dyDescent="0.3">
      <c r="K250" s="86"/>
    </row>
    <row r="251" spans="11:11" s="6" customFormat="1" ht="15.6" x14ac:dyDescent="0.3">
      <c r="K251" s="86"/>
    </row>
    <row r="252" spans="11:11" s="6" customFormat="1" ht="15.6" x14ac:dyDescent="0.3">
      <c r="K252" s="86"/>
    </row>
    <row r="253" spans="11:11" s="6" customFormat="1" ht="15.6" x14ac:dyDescent="0.3">
      <c r="K253" s="86"/>
    </row>
    <row r="254" spans="11:11" s="6" customFormat="1" ht="15.6" x14ac:dyDescent="0.3">
      <c r="K254" s="86"/>
    </row>
    <row r="255" spans="11:11" s="6" customFormat="1" ht="15.6" x14ac:dyDescent="0.3">
      <c r="K255" s="86"/>
    </row>
    <row r="256" spans="11:11" s="6" customFormat="1" ht="15.6" x14ac:dyDescent="0.3">
      <c r="K256" s="86"/>
    </row>
    <row r="257" spans="11:11" s="6" customFormat="1" ht="15.6" x14ac:dyDescent="0.3">
      <c r="K257" s="86"/>
    </row>
    <row r="258" spans="11:11" s="6" customFormat="1" ht="15.6" x14ac:dyDescent="0.3">
      <c r="K258" s="86"/>
    </row>
    <row r="259" spans="11:11" s="6" customFormat="1" ht="15.6" x14ac:dyDescent="0.3">
      <c r="K259" s="86"/>
    </row>
    <row r="260" spans="11:11" s="6" customFormat="1" ht="15.6" x14ac:dyDescent="0.3">
      <c r="K260" s="86"/>
    </row>
    <row r="261" spans="11:11" s="6" customFormat="1" ht="15.6" x14ac:dyDescent="0.3">
      <c r="K261" s="86"/>
    </row>
    <row r="262" spans="11:11" s="6" customFormat="1" ht="15.6" x14ac:dyDescent="0.3">
      <c r="K262" s="86"/>
    </row>
    <row r="263" spans="11:11" s="6" customFormat="1" ht="15.6" x14ac:dyDescent="0.3">
      <c r="K263" s="86"/>
    </row>
    <row r="264" spans="11:11" s="6" customFormat="1" ht="15.6" x14ac:dyDescent="0.3">
      <c r="K264" s="86"/>
    </row>
    <row r="265" spans="11:11" s="6" customFormat="1" ht="15.6" x14ac:dyDescent="0.3">
      <c r="K265" s="86"/>
    </row>
    <row r="266" spans="11:11" s="6" customFormat="1" ht="15.6" x14ac:dyDescent="0.3">
      <c r="K266" s="86"/>
    </row>
    <row r="267" spans="11:11" s="6" customFormat="1" ht="15.6" x14ac:dyDescent="0.3">
      <c r="K267" s="86"/>
    </row>
    <row r="268" spans="11:11" s="6" customFormat="1" ht="15.6" x14ac:dyDescent="0.3">
      <c r="K268" s="86"/>
    </row>
    <row r="269" spans="11:11" s="6" customFormat="1" ht="15.6" x14ac:dyDescent="0.3">
      <c r="K269" s="86"/>
    </row>
    <row r="270" spans="11:11" s="6" customFormat="1" ht="15.6" x14ac:dyDescent="0.3">
      <c r="K270" s="86"/>
    </row>
    <row r="271" spans="11:11" s="6" customFormat="1" ht="15.6" x14ac:dyDescent="0.3">
      <c r="K271" s="86"/>
    </row>
    <row r="272" spans="11:11" s="6" customFormat="1" ht="15.6" x14ac:dyDescent="0.3">
      <c r="K272" s="86"/>
    </row>
    <row r="273" spans="11:11" s="6" customFormat="1" ht="15.6" x14ac:dyDescent="0.3">
      <c r="K273" s="86"/>
    </row>
    <row r="274" spans="11:11" s="6" customFormat="1" ht="15.6" x14ac:dyDescent="0.3">
      <c r="K274" s="86"/>
    </row>
    <row r="275" spans="11:11" s="6" customFormat="1" ht="15.6" x14ac:dyDescent="0.3">
      <c r="K275" s="86"/>
    </row>
    <row r="276" spans="11:11" s="6" customFormat="1" ht="15.6" x14ac:dyDescent="0.3">
      <c r="K276" s="86"/>
    </row>
    <row r="277" spans="11:11" s="6" customFormat="1" ht="15.6" x14ac:dyDescent="0.3">
      <c r="K277" s="86"/>
    </row>
    <row r="278" spans="11:11" s="6" customFormat="1" ht="15.6" x14ac:dyDescent="0.3">
      <c r="K278" s="86"/>
    </row>
    <row r="279" spans="11:11" s="6" customFormat="1" ht="15.6" x14ac:dyDescent="0.3">
      <c r="K279" s="86"/>
    </row>
    <row r="280" spans="11:11" s="6" customFormat="1" ht="15.6" x14ac:dyDescent="0.3">
      <c r="K280" s="86"/>
    </row>
    <row r="281" spans="11:11" s="6" customFormat="1" ht="15.6" x14ac:dyDescent="0.3">
      <c r="K281" s="86"/>
    </row>
    <row r="282" spans="11:11" s="6" customFormat="1" ht="15.6" x14ac:dyDescent="0.3">
      <c r="K282" s="86"/>
    </row>
    <row r="283" spans="11:11" s="6" customFormat="1" ht="15.6" x14ac:dyDescent="0.3">
      <c r="K283" s="86"/>
    </row>
    <row r="284" spans="11:11" s="6" customFormat="1" ht="15.6" x14ac:dyDescent="0.3">
      <c r="K284" s="86"/>
    </row>
    <row r="285" spans="11:11" s="6" customFormat="1" ht="15.6" x14ac:dyDescent="0.3">
      <c r="K285" s="86"/>
    </row>
    <row r="286" spans="11:11" s="6" customFormat="1" ht="15.6" x14ac:dyDescent="0.3">
      <c r="K286" s="86"/>
    </row>
    <row r="287" spans="11:11" s="6" customFormat="1" ht="15.6" x14ac:dyDescent="0.3">
      <c r="K287" s="86"/>
    </row>
    <row r="288" spans="11:11" s="6" customFormat="1" ht="15.6" x14ac:dyDescent="0.3">
      <c r="K288" s="86"/>
    </row>
    <row r="289" spans="11:11" s="6" customFormat="1" ht="15.6" x14ac:dyDescent="0.3">
      <c r="K289" s="86"/>
    </row>
    <row r="290" spans="11:11" s="6" customFormat="1" ht="15.6" x14ac:dyDescent="0.3">
      <c r="K290" s="86"/>
    </row>
    <row r="291" spans="11:11" s="6" customFormat="1" ht="15.6" x14ac:dyDescent="0.3">
      <c r="K291" s="86"/>
    </row>
    <row r="292" spans="11:11" s="6" customFormat="1" ht="15.6" x14ac:dyDescent="0.3">
      <c r="K292" s="86"/>
    </row>
    <row r="293" spans="11:11" s="6" customFormat="1" ht="15.6" x14ac:dyDescent="0.3">
      <c r="K293" s="86"/>
    </row>
    <row r="294" spans="11:11" s="6" customFormat="1" ht="15.6" x14ac:dyDescent="0.3">
      <c r="K294" s="86"/>
    </row>
    <row r="295" spans="11:11" s="6" customFormat="1" ht="15.6" x14ac:dyDescent="0.3">
      <c r="K295" s="86"/>
    </row>
    <row r="296" spans="11:11" s="6" customFormat="1" ht="15.6" x14ac:dyDescent="0.3">
      <c r="K296" s="86"/>
    </row>
    <row r="297" spans="11:11" s="6" customFormat="1" ht="15.6" x14ac:dyDescent="0.3">
      <c r="K297" s="86"/>
    </row>
    <row r="298" spans="11:11" s="6" customFormat="1" ht="15.6" x14ac:dyDescent="0.3">
      <c r="K298" s="86"/>
    </row>
    <row r="299" spans="11:11" s="6" customFormat="1" ht="15.6" x14ac:dyDescent="0.3">
      <c r="K299" s="86"/>
    </row>
    <row r="300" spans="11:11" s="6" customFormat="1" ht="15.6" x14ac:dyDescent="0.3">
      <c r="K300" s="86"/>
    </row>
    <row r="301" spans="11:11" s="6" customFormat="1" ht="15.6" x14ac:dyDescent="0.3">
      <c r="K301" s="86"/>
    </row>
    <row r="302" spans="11:11" s="6" customFormat="1" ht="15.6" x14ac:dyDescent="0.3">
      <c r="K302" s="86"/>
    </row>
    <row r="303" spans="11:11" s="6" customFormat="1" ht="15.6" x14ac:dyDescent="0.3">
      <c r="K303" s="86"/>
    </row>
    <row r="304" spans="11:11" s="6" customFormat="1" ht="15.6" x14ac:dyDescent="0.3">
      <c r="K304" s="86"/>
    </row>
    <row r="305" spans="11:11" s="6" customFormat="1" ht="15.6" x14ac:dyDescent="0.3">
      <c r="K305" s="86"/>
    </row>
    <row r="306" spans="11:11" s="6" customFormat="1" ht="15.6" x14ac:dyDescent="0.3">
      <c r="K306" s="86"/>
    </row>
    <row r="307" spans="11:11" s="6" customFormat="1" ht="15.6" x14ac:dyDescent="0.3">
      <c r="K307" s="86"/>
    </row>
    <row r="308" spans="11:11" s="6" customFormat="1" ht="15.6" x14ac:dyDescent="0.3">
      <c r="K308" s="86"/>
    </row>
    <row r="309" spans="11:11" s="6" customFormat="1" ht="15.6" x14ac:dyDescent="0.3">
      <c r="K309" s="86"/>
    </row>
    <row r="310" spans="11:11" s="6" customFormat="1" ht="15.6" x14ac:dyDescent="0.3">
      <c r="K310" s="86"/>
    </row>
    <row r="311" spans="11:11" s="6" customFormat="1" ht="15.6" x14ac:dyDescent="0.3">
      <c r="K311" s="86"/>
    </row>
    <row r="312" spans="11:11" s="6" customFormat="1" ht="15.6" x14ac:dyDescent="0.3">
      <c r="K312" s="86"/>
    </row>
    <row r="313" spans="11:11" s="6" customFormat="1" ht="15.6" x14ac:dyDescent="0.3">
      <c r="K313" s="86"/>
    </row>
    <row r="314" spans="11:11" s="6" customFormat="1" ht="15.6" x14ac:dyDescent="0.3">
      <c r="K314" s="86"/>
    </row>
    <row r="315" spans="11:11" s="6" customFormat="1" ht="15.6" x14ac:dyDescent="0.3">
      <c r="K315" s="86"/>
    </row>
    <row r="316" spans="11:11" s="6" customFormat="1" ht="15.6" x14ac:dyDescent="0.3">
      <c r="K316" s="86"/>
    </row>
    <row r="317" spans="11:11" s="6" customFormat="1" ht="15.6" x14ac:dyDescent="0.3">
      <c r="K317" s="86"/>
    </row>
    <row r="318" spans="11:11" s="6" customFormat="1" ht="15.6" x14ac:dyDescent="0.3">
      <c r="K318" s="86"/>
    </row>
    <row r="319" spans="11:11" s="6" customFormat="1" ht="15.6" x14ac:dyDescent="0.3">
      <c r="K319" s="86"/>
    </row>
    <row r="320" spans="11:11" s="6" customFormat="1" ht="15.6" x14ac:dyDescent="0.3">
      <c r="K320" s="86"/>
    </row>
    <row r="321" spans="11:11" s="6" customFormat="1" ht="15.6" x14ac:dyDescent="0.3">
      <c r="K321" s="86"/>
    </row>
    <row r="322" spans="11:11" s="6" customFormat="1" ht="15.6" x14ac:dyDescent="0.3">
      <c r="K322" s="86"/>
    </row>
    <row r="323" spans="11:11" s="6" customFormat="1" ht="15.6" x14ac:dyDescent="0.3">
      <c r="K323" s="86"/>
    </row>
    <row r="324" spans="11:11" s="6" customFormat="1" ht="15.6" x14ac:dyDescent="0.3">
      <c r="K324" s="86"/>
    </row>
    <row r="325" spans="11:11" s="6" customFormat="1" ht="15.6" x14ac:dyDescent="0.3">
      <c r="K325" s="86"/>
    </row>
    <row r="326" spans="11:11" s="6" customFormat="1" ht="15.6" x14ac:dyDescent="0.3">
      <c r="K326" s="86"/>
    </row>
    <row r="327" spans="11:11" s="6" customFormat="1" ht="15.6" x14ac:dyDescent="0.3">
      <c r="K327" s="86"/>
    </row>
    <row r="328" spans="11:11" s="6" customFormat="1" ht="15.6" x14ac:dyDescent="0.3">
      <c r="K328" s="86"/>
    </row>
    <row r="329" spans="11:11" s="6" customFormat="1" ht="15.6" x14ac:dyDescent="0.3">
      <c r="K329" s="86"/>
    </row>
    <row r="330" spans="11:11" s="6" customFormat="1" ht="15.6" x14ac:dyDescent="0.3">
      <c r="K330" s="86"/>
    </row>
    <row r="331" spans="11:11" s="6" customFormat="1" ht="15.6" x14ac:dyDescent="0.3">
      <c r="K331" s="86"/>
    </row>
    <row r="332" spans="11:11" s="6" customFormat="1" ht="15.6" x14ac:dyDescent="0.3">
      <c r="K332" s="86"/>
    </row>
    <row r="333" spans="11:11" s="6" customFormat="1" ht="15.6" x14ac:dyDescent="0.3">
      <c r="K333" s="86"/>
    </row>
    <row r="334" spans="11:11" s="6" customFormat="1" ht="15.6" x14ac:dyDescent="0.3">
      <c r="K334" s="86"/>
    </row>
    <row r="335" spans="11:11" s="6" customFormat="1" ht="15.6" x14ac:dyDescent="0.3">
      <c r="K335" s="86"/>
    </row>
    <row r="336" spans="11:11" s="6" customFormat="1" ht="15.6" x14ac:dyDescent="0.3">
      <c r="K336" s="86"/>
    </row>
    <row r="337" spans="11:11" s="6" customFormat="1" ht="15.6" x14ac:dyDescent="0.3">
      <c r="K337" s="86"/>
    </row>
    <row r="338" spans="11:11" s="6" customFormat="1" ht="15.6" x14ac:dyDescent="0.3">
      <c r="K338" s="86"/>
    </row>
    <row r="339" spans="11:11" s="6" customFormat="1" ht="15.6" x14ac:dyDescent="0.3">
      <c r="K339" s="86"/>
    </row>
    <row r="340" spans="11:11" s="6" customFormat="1" ht="15.6" x14ac:dyDescent="0.3">
      <c r="K340" s="86"/>
    </row>
    <row r="341" spans="11:11" s="6" customFormat="1" ht="15.6" x14ac:dyDescent="0.3">
      <c r="K341" s="86"/>
    </row>
    <row r="342" spans="11:11" s="6" customFormat="1" ht="15.6" x14ac:dyDescent="0.3">
      <c r="K342" s="86"/>
    </row>
    <row r="343" spans="11:11" s="6" customFormat="1" ht="15.6" x14ac:dyDescent="0.3">
      <c r="K343" s="86"/>
    </row>
    <row r="344" spans="11:11" s="6" customFormat="1" ht="15.6" x14ac:dyDescent="0.3">
      <c r="K344" s="86"/>
    </row>
    <row r="345" spans="11:11" s="6" customFormat="1" ht="15.6" x14ac:dyDescent="0.3">
      <c r="K345" s="86"/>
    </row>
    <row r="346" spans="11:11" s="6" customFormat="1" ht="15.6" x14ac:dyDescent="0.3">
      <c r="K346" s="86"/>
    </row>
    <row r="347" spans="11:11" s="6" customFormat="1" ht="15.6" x14ac:dyDescent="0.3">
      <c r="K347" s="86"/>
    </row>
    <row r="348" spans="11:11" s="6" customFormat="1" ht="15.6" x14ac:dyDescent="0.3">
      <c r="K348" s="86"/>
    </row>
    <row r="349" spans="11:11" s="6" customFormat="1" ht="15.6" x14ac:dyDescent="0.3">
      <c r="K349" s="86"/>
    </row>
    <row r="350" spans="11:11" s="6" customFormat="1" ht="15.6" x14ac:dyDescent="0.3">
      <c r="K350" s="86"/>
    </row>
    <row r="351" spans="11:11" s="6" customFormat="1" ht="15.6" x14ac:dyDescent="0.3">
      <c r="K351" s="86"/>
    </row>
    <row r="352" spans="11:11" s="6" customFormat="1" ht="15.6" x14ac:dyDescent="0.3">
      <c r="K352" s="86"/>
    </row>
    <row r="353" spans="11:11" s="6" customFormat="1" ht="15.6" x14ac:dyDescent="0.3">
      <c r="K353" s="86"/>
    </row>
    <row r="354" spans="11:11" s="6" customFormat="1" ht="15.6" x14ac:dyDescent="0.3">
      <c r="K354" s="86"/>
    </row>
    <row r="355" spans="11:11" s="6" customFormat="1" ht="15.6" x14ac:dyDescent="0.3">
      <c r="K355" s="86"/>
    </row>
    <row r="356" spans="11:11" s="6" customFormat="1" ht="15.6" x14ac:dyDescent="0.3">
      <c r="K356" s="86"/>
    </row>
    <row r="357" spans="11:11" s="6" customFormat="1" ht="15.6" x14ac:dyDescent="0.3">
      <c r="K357" s="86"/>
    </row>
    <row r="358" spans="11:11" s="6" customFormat="1" ht="15.6" x14ac:dyDescent="0.3">
      <c r="K358" s="86"/>
    </row>
    <row r="359" spans="11:11" s="6" customFormat="1" ht="15.6" x14ac:dyDescent="0.3">
      <c r="K359" s="86"/>
    </row>
    <row r="360" spans="11:11" s="6" customFormat="1" ht="15.6" x14ac:dyDescent="0.3">
      <c r="K360" s="86"/>
    </row>
    <row r="361" spans="11:11" s="6" customFormat="1" ht="15.6" x14ac:dyDescent="0.3">
      <c r="K361" s="86"/>
    </row>
    <row r="362" spans="11:11" s="6" customFormat="1" ht="15.6" x14ac:dyDescent="0.3">
      <c r="K362" s="86"/>
    </row>
    <row r="363" spans="11:11" s="6" customFormat="1" ht="15.6" x14ac:dyDescent="0.3">
      <c r="K363" s="86"/>
    </row>
    <row r="364" spans="11:11" s="6" customFormat="1" ht="15.6" x14ac:dyDescent="0.3">
      <c r="K364" s="86"/>
    </row>
    <row r="365" spans="11:11" s="6" customFormat="1" ht="15.6" x14ac:dyDescent="0.3">
      <c r="K365" s="86"/>
    </row>
    <row r="366" spans="11:11" s="6" customFormat="1" ht="15.6" x14ac:dyDescent="0.3">
      <c r="K366" s="86"/>
    </row>
    <row r="367" spans="11:11" s="6" customFormat="1" ht="15.6" x14ac:dyDescent="0.3">
      <c r="K367" s="86"/>
    </row>
    <row r="368" spans="11:11" s="6" customFormat="1" ht="15.6" x14ac:dyDescent="0.3">
      <c r="K368" s="86"/>
    </row>
    <row r="369" spans="11:11" s="6" customFormat="1" ht="15.6" x14ac:dyDescent="0.3">
      <c r="K369" s="86"/>
    </row>
    <row r="370" spans="11:11" s="6" customFormat="1" ht="15.6" x14ac:dyDescent="0.3">
      <c r="K370" s="86"/>
    </row>
    <row r="371" spans="11:11" s="6" customFormat="1" ht="15.6" x14ac:dyDescent="0.3">
      <c r="K371" s="86"/>
    </row>
    <row r="372" spans="11:11" s="6" customFormat="1" ht="15.6" x14ac:dyDescent="0.3">
      <c r="K372" s="86"/>
    </row>
    <row r="373" spans="11:11" s="6" customFormat="1" ht="15.6" x14ac:dyDescent="0.3">
      <c r="K373" s="86"/>
    </row>
    <row r="374" spans="11:11" s="6" customFormat="1" ht="15.6" x14ac:dyDescent="0.3">
      <c r="K374" s="86"/>
    </row>
    <row r="375" spans="11:11" s="6" customFormat="1" ht="15.6" x14ac:dyDescent="0.3">
      <c r="K375" s="86"/>
    </row>
    <row r="376" spans="11:11" s="6" customFormat="1" ht="15.6" x14ac:dyDescent="0.3">
      <c r="K376" s="86"/>
    </row>
    <row r="377" spans="11:11" s="6" customFormat="1" ht="15.6" x14ac:dyDescent="0.3">
      <c r="K377" s="86"/>
    </row>
    <row r="378" spans="11:11" s="6" customFormat="1" ht="15.6" x14ac:dyDescent="0.3">
      <c r="K378" s="86"/>
    </row>
    <row r="379" spans="11:11" s="6" customFormat="1" ht="15.6" x14ac:dyDescent="0.3">
      <c r="K379" s="86"/>
    </row>
    <row r="380" spans="11:11" s="6" customFormat="1" ht="15.6" x14ac:dyDescent="0.3">
      <c r="K380" s="86"/>
    </row>
    <row r="381" spans="11:11" s="6" customFormat="1" ht="15.6" x14ac:dyDescent="0.3">
      <c r="K381" s="86"/>
    </row>
    <row r="382" spans="11:11" s="6" customFormat="1" ht="15.6" x14ac:dyDescent="0.3">
      <c r="K382" s="86"/>
    </row>
    <row r="383" spans="11:11" s="6" customFormat="1" ht="15.6" x14ac:dyDescent="0.3">
      <c r="K383" s="86"/>
    </row>
    <row r="384" spans="11:11" s="6" customFormat="1" ht="15.6" x14ac:dyDescent="0.3">
      <c r="K384" s="86"/>
    </row>
    <row r="385" spans="11:11" s="6" customFormat="1" ht="15.6" x14ac:dyDescent="0.3">
      <c r="K385" s="86"/>
    </row>
    <row r="386" spans="11:11" s="6" customFormat="1" ht="15.6" x14ac:dyDescent="0.3">
      <c r="K386" s="86"/>
    </row>
    <row r="387" spans="11:11" s="6" customFormat="1" ht="15.6" x14ac:dyDescent="0.3">
      <c r="K387" s="86"/>
    </row>
    <row r="388" spans="11:11" s="6" customFormat="1" ht="15.6" x14ac:dyDescent="0.3">
      <c r="K388" s="86"/>
    </row>
    <row r="389" spans="11:11" s="6" customFormat="1" ht="15.6" x14ac:dyDescent="0.3">
      <c r="K389" s="86"/>
    </row>
    <row r="390" spans="11:11" s="6" customFormat="1" ht="15.6" x14ac:dyDescent="0.3">
      <c r="K390" s="86"/>
    </row>
    <row r="391" spans="11:11" s="6" customFormat="1" ht="15.6" x14ac:dyDescent="0.3">
      <c r="K391" s="86"/>
    </row>
    <row r="392" spans="11:11" s="6" customFormat="1" ht="15.6" x14ac:dyDescent="0.3">
      <c r="K392" s="86"/>
    </row>
    <row r="393" spans="11:11" s="6" customFormat="1" ht="15.6" x14ac:dyDescent="0.3">
      <c r="K393" s="86"/>
    </row>
    <row r="394" spans="11:11" s="6" customFormat="1" ht="15.6" x14ac:dyDescent="0.3">
      <c r="K394" s="86"/>
    </row>
    <row r="395" spans="11:11" s="6" customFormat="1" ht="15.6" x14ac:dyDescent="0.3">
      <c r="K395" s="86"/>
    </row>
    <row r="396" spans="11:11" s="6" customFormat="1" ht="15.6" x14ac:dyDescent="0.3">
      <c r="K396" s="86"/>
    </row>
    <row r="397" spans="11:11" s="6" customFormat="1" ht="15.6" x14ac:dyDescent="0.3">
      <c r="K397" s="86"/>
    </row>
    <row r="398" spans="11:11" s="6" customFormat="1" ht="15.6" x14ac:dyDescent="0.3">
      <c r="K398" s="86"/>
    </row>
    <row r="399" spans="11:11" s="6" customFormat="1" ht="15.6" x14ac:dyDescent="0.3">
      <c r="K399" s="86"/>
    </row>
    <row r="400" spans="11:11" s="6" customFormat="1" ht="15.6" x14ac:dyDescent="0.3">
      <c r="K400" s="86"/>
    </row>
    <row r="401" spans="11:11" s="6" customFormat="1" ht="15.6" x14ac:dyDescent="0.3">
      <c r="K401" s="86"/>
    </row>
    <row r="402" spans="11:11" s="6" customFormat="1" ht="15.6" x14ac:dyDescent="0.3">
      <c r="K402" s="86"/>
    </row>
    <row r="403" spans="11:11" s="6" customFormat="1" ht="15.6" x14ac:dyDescent="0.3">
      <c r="K403" s="86"/>
    </row>
    <row r="404" spans="11:11" s="6" customFormat="1" ht="15.6" x14ac:dyDescent="0.3">
      <c r="K404" s="86"/>
    </row>
    <row r="405" spans="11:11" s="6" customFormat="1" ht="15.6" x14ac:dyDescent="0.3">
      <c r="K405" s="86"/>
    </row>
    <row r="406" spans="11:11" s="6" customFormat="1" ht="15.6" x14ac:dyDescent="0.3">
      <c r="K406" s="86"/>
    </row>
    <row r="407" spans="11:11" s="6" customFormat="1" ht="15.6" x14ac:dyDescent="0.3">
      <c r="K407" s="86"/>
    </row>
    <row r="408" spans="11:11" s="6" customFormat="1" ht="15.6" x14ac:dyDescent="0.3">
      <c r="K408" s="86"/>
    </row>
    <row r="409" spans="11:11" s="6" customFormat="1" ht="15.6" x14ac:dyDescent="0.3">
      <c r="K409" s="86"/>
    </row>
    <row r="410" spans="11:11" s="6" customFormat="1" ht="15.6" x14ac:dyDescent="0.3">
      <c r="K410" s="86"/>
    </row>
    <row r="411" spans="11:11" s="6" customFormat="1" ht="15.6" x14ac:dyDescent="0.3">
      <c r="K411" s="86"/>
    </row>
    <row r="412" spans="11:11" s="6" customFormat="1" ht="15.6" x14ac:dyDescent="0.3">
      <c r="K412" s="86"/>
    </row>
    <row r="413" spans="11:11" s="6" customFormat="1" ht="15.6" x14ac:dyDescent="0.3">
      <c r="K413" s="86"/>
    </row>
    <row r="414" spans="11:11" s="6" customFormat="1" ht="15.6" x14ac:dyDescent="0.3">
      <c r="K414" s="86"/>
    </row>
    <row r="415" spans="11:11" s="6" customFormat="1" ht="15.6" x14ac:dyDescent="0.3">
      <c r="K415" s="86"/>
    </row>
    <row r="416" spans="11:11" s="6" customFormat="1" ht="15.6" x14ac:dyDescent="0.3">
      <c r="K416" s="86"/>
    </row>
    <row r="417" spans="11:11" s="6" customFormat="1" ht="15.6" x14ac:dyDescent="0.3">
      <c r="K417" s="86"/>
    </row>
    <row r="418" spans="11:11" s="6" customFormat="1" ht="15.6" x14ac:dyDescent="0.3">
      <c r="K418" s="86"/>
    </row>
    <row r="419" spans="11:11" s="6" customFormat="1" ht="15.6" x14ac:dyDescent="0.3">
      <c r="K419" s="86"/>
    </row>
    <row r="420" spans="11:11" s="6" customFormat="1" ht="15.6" x14ac:dyDescent="0.3">
      <c r="K420" s="86"/>
    </row>
    <row r="421" spans="11:11" s="6" customFormat="1" ht="15.6" x14ac:dyDescent="0.3">
      <c r="K421" s="86"/>
    </row>
    <row r="422" spans="11:11" s="6" customFormat="1" ht="15.6" x14ac:dyDescent="0.3">
      <c r="K422" s="86"/>
    </row>
    <row r="423" spans="11:11" s="6" customFormat="1" ht="15.6" x14ac:dyDescent="0.3">
      <c r="K423" s="86"/>
    </row>
    <row r="424" spans="11:11" s="6" customFormat="1" ht="15.6" x14ac:dyDescent="0.3">
      <c r="K424" s="86"/>
    </row>
    <row r="425" spans="11:11" s="6" customFormat="1" ht="15.6" x14ac:dyDescent="0.3">
      <c r="K425" s="86"/>
    </row>
    <row r="426" spans="11:11" s="6" customFormat="1" ht="15.6" x14ac:dyDescent="0.3">
      <c r="K426" s="86"/>
    </row>
    <row r="427" spans="11:11" s="6" customFormat="1" ht="15.6" x14ac:dyDescent="0.3">
      <c r="K427" s="86"/>
    </row>
    <row r="428" spans="11:11" s="6" customFormat="1" ht="15.6" x14ac:dyDescent="0.3">
      <c r="K428" s="86"/>
    </row>
    <row r="429" spans="11:11" s="6" customFormat="1" ht="15.6" x14ac:dyDescent="0.3">
      <c r="K429" s="86"/>
    </row>
    <row r="430" spans="11:11" s="6" customFormat="1" ht="15.6" x14ac:dyDescent="0.3">
      <c r="K430" s="86"/>
    </row>
    <row r="431" spans="11:11" s="6" customFormat="1" ht="15.6" x14ac:dyDescent="0.3">
      <c r="K431" s="86"/>
    </row>
    <row r="432" spans="11:11" s="6" customFormat="1" ht="15.6" x14ac:dyDescent="0.3">
      <c r="K432" s="86"/>
    </row>
    <row r="433" spans="11:11" s="6" customFormat="1" ht="15.6" x14ac:dyDescent="0.3">
      <c r="K433" s="86"/>
    </row>
    <row r="434" spans="11:11" s="6" customFormat="1" ht="15.6" x14ac:dyDescent="0.3">
      <c r="K434" s="86"/>
    </row>
    <row r="435" spans="11:11" s="6" customFormat="1" ht="15.6" x14ac:dyDescent="0.3">
      <c r="K435" s="86"/>
    </row>
    <row r="436" spans="11:11" s="6" customFormat="1" ht="15.6" x14ac:dyDescent="0.3">
      <c r="K436" s="86"/>
    </row>
    <row r="437" spans="11:11" s="6" customFormat="1" ht="15.6" x14ac:dyDescent="0.3">
      <c r="K437" s="86"/>
    </row>
    <row r="438" spans="11:11" s="6" customFormat="1" ht="15.6" x14ac:dyDescent="0.3">
      <c r="K438" s="86"/>
    </row>
    <row r="439" spans="11:11" s="6" customFormat="1" ht="15.6" x14ac:dyDescent="0.3">
      <c r="K439" s="86"/>
    </row>
    <row r="440" spans="11:11" s="6" customFormat="1" ht="15.6" x14ac:dyDescent="0.3">
      <c r="K440" s="86"/>
    </row>
    <row r="441" spans="11:11" s="6" customFormat="1" ht="15.6" x14ac:dyDescent="0.3">
      <c r="K441" s="86"/>
    </row>
    <row r="442" spans="11:11" s="6" customFormat="1" ht="15.6" x14ac:dyDescent="0.3">
      <c r="K442" s="86"/>
    </row>
    <row r="443" spans="11:11" s="6" customFormat="1" ht="15.6" x14ac:dyDescent="0.3">
      <c r="K443" s="86"/>
    </row>
    <row r="444" spans="11:11" s="6" customFormat="1" ht="15.6" x14ac:dyDescent="0.3">
      <c r="K444" s="86"/>
    </row>
    <row r="445" spans="11:11" s="6" customFormat="1" ht="15.6" x14ac:dyDescent="0.3">
      <c r="K445" s="86"/>
    </row>
    <row r="446" spans="11:11" s="6" customFormat="1" ht="15.6" x14ac:dyDescent="0.3">
      <c r="K446" s="86"/>
    </row>
    <row r="447" spans="11:11" s="6" customFormat="1" ht="15.6" x14ac:dyDescent="0.3">
      <c r="K447" s="86"/>
    </row>
    <row r="448" spans="11:11" s="6" customFormat="1" ht="15.6" x14ac:dyDescent="0.3">
      <c r="K448" s="86"/>
    </row>
    <row r="449" spans="11:11" s="6" customFormat="1" ht="15.6" x14ac:dyDescent="0.3">
      <c r="K449" s="86"/>
    </row>
    <row r="450" spans="11:11" s="6" customFormat="1" ht="15.6" x14ac:dyDescent="0.3">
      <c r="K450" s="86"/>
    </row>
    <row r="451" spans="11:11" s="6" customFormat="1" ht="15.6" x14ac:dyDescent="0.3">
      <c r="K451" s="86"/>
    </row>
    <row r="452" spans="11:11" s="6" customFormat="1" ht="15.6" x14ac:dyDescent="0.3">
      <c r="K452" s="86"/>
    </row>
    <row r="453" spans="11:11" s="6" customFormat="1" ht="15.6" x14ac:dyDescent="0.3">
      <c r="K453" s="86"/>
    </row>
    <row r="454" spans="11:11" s="6" customFormat="1" ht="15.6" x14ac:dyDescent="0.3">
      <c r="K454" s="86"/>
    </row>
    <row r="455" spans="11:11" s="6" customFormat="1" ht="15.6" x14ac:dyDescent="0.3">
      <c r="K455" s="86"/>
    </row>
    <row r="456" spans="11:11" s="6" customFormat="1" ht="15.6" x14ac:dyDescent="0.3">
      <c r="K456" s="86"/>
    </row>
    <row r="457" spans="11:11" s="6" customFormat="1" ht="15.6" x14ac:dyDescent="0.3">
      <c r="K457" s="86"/>
    </row>
    <row r="458" spans="11:11" s="6" customFormat="1" ht="15.6" x14ac:dyDescent="0.3">
      <c r="K458" s="86"/>
    </row>
    <row r="459" spans="11:11" s="6" customFormat="1" ht="15.6" x14ac:dyDescent="0.3">
      <c r="K459" s="86"/>
    </row>
    <row r="460" spans="11:11" s="6" customFormat="1" ht="15.6" x14ac:dyDescent="0.3">
      <c r="K460" s="86"/>
    </row>
    <row r="461" spans="11:11" s="6" customFormat="1" ht="15.6" x14ac:dyDescent="0.3">
      <c r="K461" s="86"/>
    </row>
    <row r="462" spans="11:11" s="6" customFormat="1" ht="15.6" x14ac:dyDescent="0.3">
      <c r="K462" s="86"/>
    </row>
    <row r="463" spans="11:11" s="6" customFormat="1" ht="15.6" x14ac:dyDescent="0.3">
      <c r="K463" s="86"/>
    </row>
    <row r="464" spans="11:11" s="6" customFormat="1" ht="15.6" x14ac:dyDescent="0.3">
      <c r="K464" s="86"/>
    </row>
    <row r="465" spans="11:11" s="6" customFormat="1" ht="15.6" x14ac:dyDescent="0.3">
      <c r="K465" s="86"/>
    </row>
    <row r="466" spans="11:11" s="6" customFormat="1" ht="15.6" x14ac:dyDescent="0.3">
      <c r="K466" s="86"/>
    </row>
    <row r="467" spans="11:11" s="6" customFormat="1" ht="15.6" x14ac:dyDescent="0.3">
      <c r="K467" s="86"/>
    </row>
    <row r="468" spans="11:11" s="6" customFormat="1" ht="15.6" x14ac:dyDescent="0.3">
      <c r="K468" s="86"/>
    </row>
    <row r="469" spans="11:11" s="6" customFormat="1" ht="15.6" x14ac:dyDescent="0.3">
      <c r="K469" s="86"/>
    </row>
    <row r="470" spans="11:11" s="6" customFormat="1" ht="15.6" x14ac:dyDescent="0.3">
      <c r="K470" s="86"/>
    </row>
    <row r="471" spans="11:11" s="6" customFormat="1" ht="15.6" x14ac:dyDescent="0.3">
      <c r="K471" s="86"/>
    </row>
    <row r="472" spans="11:11" s="6" customFormat="1" ht="15.6" x14ac:dyDescent="0.3">
      <c r="K472" s="86"/>
    </row>
    <row r="473" spans="11:11" s="6" customFormat="1" ht="15.6" x14ac:dyDescent="0.3">
      <c r="K473" s="86"/>
    </row>
    <row r="474" spans="11:11" s="6" customFormat="1" ht="15.6" x14ac:dyDescent="0.3">
      <c r="K474" s="86"/>
    </row>
    <row r="475" spans="11:11" s="6" customFormat="1" ht="15.6" x14ac:dyDescent="0.3">
      <c r="K475" s="86"/>
    </row>
    <row r="476" spans="11:11" s="6" customFormat="1" ht="15.6" x14ac:dyDescent="0.3">
      <c r="K476" s="86"/>
    </row>
    <row r="477" spans="11:11" s="6" customFormat="1" ht="15.6" x14ac:dyDescent="0.3">
      <c r="K477" s="86"/>
    </row>
    <row r="478" spans="11:11" s="6" customFormat="1" ht="15.6" x14ac:dyDescent="0.3">
      <c r="K478" s="86"/>
    </row>
    <row r="479" spans="11:11" s="6" customFormat="1" ht="15.6" x14ac:dyDescent="0.3">
      <c r="K479" s="86"/>
    </row>
    <row r="480" spans="11:11" s="6" customFormat="1" ht="15.6" x14ac:dyDescent="0.3">
      <c r="K480" s="86"/>
    </row>
    <row r="481" spans="11:11" s="6" customFormat="1" ht="15.6" x14ac:dyDescent="0.3">
      <c r="K481" s="86"/>
    </row>
    <row r="482" spans="11:11" s="6" customFormat="1" ht="15.6" x14ac:dyDescent="0.3">
      <c r="K482" s="86"/>
    </row>
    <row r="483" spans="11:11" s="6" customFormat="1" ht="15.6" x14ac:dyDescent="0.3">
      <c r="K483" s="86"/>
    </row>
    <row r="484" spans="11:11" s="6" customFormat="1" ht="15.6" x14ac:dyDescent="0.3">
      <c r="K484" s="86"/>
    </row>
    <row r="485" spans="11:11" s="6" customFormat="1" ht="15.6" x14ac:dyDescent="0.3">
      <c r="K485" s="86"/>
    </row>
    <row r="486" spans="11:11" s="6" customFormat="1" ht="15.6" x14ac:dyDescent="0.3">
      <c r="K486" s="86"/>
    </row>
    <row r="487" spans="11:11" s="6" customFormat="1" ht="15.6" x14ac:dyDescent="0.3">
      <c r="K487" s="86"/>
    </row>
    <row r="488" spans="11:11" s="6" customFormat="1" ht="15.6" x14ac:dyDescent="0.3">
      <c r="K488" s="86"/>
    </row>
    <row r="489" spans="11:11" s="6" customFormat="1" ht="15.6" x14ac:dyDescent="0.3">
      <c r="K489" s="86"/>
    </row>
    <row r="490" spans="11:11" s="6" customFormat="1" ht="15.6" x14ac:dyDescent="0.3">
      <c r="K490" s="86"/>
    </row>
    <row r="491" spans="11:11" s="6" customFormat="1" ht="15.6" x14ac:dyDescent="0.3">
      <c r="K491" s="86"/>
    </row>
    <row r="492" spans="11:11" s="6" customFormat="1" ht="15.6" x14ac:dyDescent="0.3">
      <c r="K492" s="86"/>
    </row>
    <row r="493" spans="11:11" s="6" customFormat="1" ht="15.6" x14ac:dyDescent="0.3">
      <c r="K493" s="86"/>
    </row>
    <row r="494" spans="11:11" s="6" customFormat="1" ht="15.6" x14ac:dyDescent="0.3">
      <c r="K494" s="86"/>
    </row>
    <row r="495" spans="11:11" s="6" customFormat="1" ht="15.6" x14ac:dyDescent="0.3">
      <c r="K495" s="86"/>
    </row>
    <row r="496" spans="11:11" s="6" customFormat="1" ht="15.6" x14ac:dyDescent="0.3">
      <c r="K496" s="86"/>
    </row>
    <row r="497" spans="11:11" s="6" customFormat="1" ht="15.6" x14ac:dyDescent="0.3">
      <c r="K497" s="86"/>
    </row>
    <row r="498" spans="11:11" s="6" customFormat="1" ht="15.6" x14ac:dyDescent="0.3">
      <c r="K498" s="86"/>
    </row>
    <row r="499" spans="11:11" s="6" customFormat="1" ht="15.6" x14ac:dyDescent="0.3">
      <c r="K499" s="86"/>
    </row>
    <row r="500" spans="11:11" s="6" customFormat="1" ht="15.6" x14ac:dyDescent="0.3">
      <c r="K500" s="86"/>
    </row>
    <row r="501" spans="11:11" s="6" customFormat="1" ht="15.6" x14ac:dyDescent="0.3">
      <c r="K501" s="86"/>
    </row>
    <row r="502" spans="11:11" s="6" customFormat="1" ht="15.6" x14ac:dyDescent="0.3">
      <c r="K502" s="86"/>
    </row>
    <row r="503" spans="11:11" s="6" customFormat="1" ht="15.6" x14ac:dyDescent="0.3">
      <c r="K503" s="86"/>
    </row>
    <row r="504" spans="11:11" s="6" customFormat="1" ht="15.6" x14ac:dyDescent="0.3">
      <c r="K504" s="86"/>
    </row>
    <row r="505" spans="11:11" s="6" customFormat="1" ht="15.6" x14ac:dyDescent="0.3">
      <c r="K505" s="86"/>
    </row>
    <row r="506" spans="11:11" s="6" customFormat="1" ht="15.6" x14ac:dyDescent="0.3">
      <c r="K506" s="86"/>
    </row>
    <row r="507" spans="11:11" s="6" customFormat="1" ht="15.6" x14ac:dyDescent="0.3">
      <c r="K507" s="86"/>
    </row>
    <row r="508" spans="11:11" s="6" customFormat="1" ht="15.6" x14ac:dyDescent="0.3">
      <c r="K508" s="86"/>
    </row>
    <row r="509" spans="11:11" s="6" customFormat="1" ht="15.6" x14ac:dyDescent="0.3">
      <c r="K509" s="86"/>
    </row>
    <row r="510" spans="11:11" s="6" customFormat="1" ht="15.6" x14ac:dyDescent="0.3">
      <c r="K510" s="86"/>
    </row>
    <row r="511" spans="11:11" s="6" customFormat="1" ht="15.6" x14ac:dyDescent="0.3">
      <c r="K511" s="86"/>
    </row>
    <row r="512" spans="11:11" s="6" customFormat="1" ht="15.6" x14ac:dyDescent="0.3">
      <c r="K512" s="86"/>
    </row>
    <row r="513" spans="11:11" s="6" customFormat="1" ht="15.6" x14ac:dyDescent="0.3">
      <c r="K513" s="86"/>
    </row>
    <row r="514" spans="11:11" s="6" customFormat="1" ht="15.6" x14ac:dyDescent="0.3">
      <c r="K514" s="86"/>
    </row>
    <row r="515" spans="11:11" s="6" customFormat="1" ht="15.6" x14ac:dyDescent="0.3">
      <c r="K515" s="86"/>
    </row>
    <row r="516" spans="11:11" s="6" customFormat="1" ht="15.6" x14ac:dyDescent="0.3">
      <c r="K516" s="86"/>
    </row>
    <row r="517" spans="11:11" s="6" customFormat="1" ht="15.6" x14ac:dyDescent="0.3">
      <c r="K517" s="86"/>
    </row>
    <row r="518" spans="11:11" s="6" customFormat="1" ht="15.6" x14ac:dyDescent="0.3">
      <c r="K518" s="86"/>
    </row>
    <row r="519" spans="11:11" s="6" customFormat="1" ht="15.6" x14ac:dyDescent="0.3">
      <c r="K519" s="86"/>
    </row>
    <row r="520" spans="11:11" s="6" customFormat="1" ht="15.6" x14ac:dyDescent="0.3">
      <c r="K520" s="86"/>
    </row>
    <row r="521" spans="11:11" s="6" customFormat="1" ht="15.6" x14ac:dyDescent="0.3">
      <c r="K521" s="86"/>
    </row>
    <row r="522" spans="11:11" s="6" customFormat="1" ht="15.6" x14ac:dyDescent="0.3">
      <c r="K522" s="86"/>
    </row>
    <row r="523" spans="11:11" s="6" customFormat="1" ht="15.6" x14ac:dyDescent="0.3">
      <c r="K523" s="86"/>
    </row>
    <row r="524" spans="11:11" s="6" customFormat="1" ht="15.6" x14ac:dyDescent="0.3">
      <c r="K524" s="86"/>
    </row>
    <row r="525" spans="11:11" s="6" customFormat="1" ht="15.6" x14ac:dyDescent="0.3">
      <c r="K525" s="86"/>
    </row>
    <row r="526" spans="11:11" s="6" customFormat="1" ht="15.6" x14ac:dyDescent="0.3">
      <c r="K526" s="86"/>
    </row>
    <row r="527" spans="11:11" s="6" customFormat="1" ht="15.6" x14ac:dyDescent="0.3">
      <c r="K527" s="86"/>
    </row>
    <row r="528" spans="11:11" s="6" customFormat="1" ht="15.6" x14ac:dyDescent="0.3">
      <c r="K528" s="86"/>
    </row>
    <row r="529" spans="11:11" s="6" customFormat="1" ht="15.6" x14ac:dyDescent="0.3">
      <c r="K529" s="86"/>
    </row>
    <row r="530" spans="11:11" s="6" customFormat="1" ht="15.6" x14ac:dyDescent="0.3">
      <c r="K530" s="86"/>
    </row>
    <row r="531" spans="11:11" s="6" customFormat="1" ht="15.6" x14ac:dyDescent="0.3">
      <c r="K531" s="86"/>
    </row>
    <row r="532" spans="11:11" s="6" customFormat="1" ht="15.6" x14ac:dyDescent="0.3">
      <c r="K532" s="86"/>
    </row>
    <row r="533" spans="11:11" s="6" customFormat="1" ht="15.6" x14ac:dyDescent="0.3">
      <c r="K533" s="86"/>
    </row>
    <row r="534" spans="11:11" s="6" customFormat="1" ht="15.6" x14ac:dyDescent="0.3">
      <c r="K534" s="86"/>
    </row>
    <row r="535" spans="11:11" s="6" customFormat="1" ht="15.6" x14ac:dyDescent="0.3">
      <c r="K535" s="86"/>
    </row>
    <row r="536" spans="11:11" s="6" customFormat="1" ht="15.6" x14ac:dyDescent="0.3">
      <c r="K536" s="86"/>
    </row>
    <row r="537" spans="11:11" s="6" customFormat="1" ht="15.6" x14ac:dyDescent="0.3">
      <c r="K537" s="86"/>
    </row>
    <row r="538" spans="11:11" s="6" customFormat="1" ht="15.6" x14ac:dyDescent="0.3">
      <c r="K538" s="86"/>
    </row>
    <row r="539" spans="11:11" s="6" customFormat="1" ht="15.6" x14ac:dyDescent="0.3">
      <c r="K539" s="86"/>
    </row>
    <row r="540" spans="11:11" s="6" customFormat="1" ht="15.6" x14ac:dyDescent="0.3">
      <c r="K540" s="86"/>
    </row>
    <row r="541" spans="11:11" s="6" customFormat="1" ht="15.6" x14ac:dyDescent="0.3">
      <c r="K541" s="86"/>
    </row>
    <row r="542" spans="11:11" s="6" customFormat="1" ht="15.6" x14ac:dyDescent="0.3">
      <c r="K542" s="86"/>
    </row>
    <row r="543" spans="11:11" s="6" customFormat="1" ht="15.6" x14ac:dyDescent="0.3">
      <c r="K543" s="86"/>
    </row>
    <row r="544" spans="11:11" s="6" customFormat="1" ht="15.6" x14ac:dyDescent="0.3">
      <c r="K544" s="86"/>
    </row>
    <row r="545" spans="11:11" s="6" customFormat="1" ht="15.6" x14ac:dyDescent="0.3">
      <c r="K545" s="86"/>
    </row>
    <row r="546" spans="11:11" s="6" customFormat="1" ht="15.6" x14ac:dyDescent="0.3">
      <c r="K546" s="86"/>
    </row>
    <row r="547" spans="11:11" s="6" customFormat="1" ht="15.6" x14ac:dyDescent="0.3">
      <c r="K547" s="86"/>
    </row>
    <row r="548" spans="11:11" s="6" customFormat="1" ht="15.6" x14ac:dyDescent="0.3">
      <c r="K548" s="86"/>
    </row>
    <row r="549" spans="11:11" s="6" customFormat="1" ht="15.6" x14ac:dyDescent="0.3">
      <c r="K549" s="86"/>
    </row>
    <row r="550" spans="11:11" s="6" customFormat="1" ht="15.6" x14ac:dyDescent="0.3">
      <c r="K550" s="86"/>
    </row>
    <row r="551" spans="11:11" s="6" customFormat="1" ht="15.6" x14ac:dyDescent="0.3">
      <c r="K551" s="86"/>
    </row>
    <row r="552" spans="11:11" s="6" customFormat="1" ht="15.6" x14ac:dyDescent="0.3">
      <c r="K552" s="86"/>
    </row>
    <row r="553" spans="11:11" s="6" customFormat="1" ht="15.6" x14ac:dyDescent="0.3">
      <c r="K553" s="86"/>
    </row>
    <row r="554" spans="11:11" s="6" customFormat="1" ht="15.6" x14ac:dyDescent="0.3">
      <c r="K554" s="86"/>
    </row>
    <row r="555" spans="11:11" s="6" customFormat="1" ht="15.6" x14ac:dyDescent="0.3">
      <c r="K555" s="86"/>
    </row>
    <row r="556" spans="11:11" s="6" customFormat="1" ht="15.6" x14ac:dyDescent="0.3">
      <c r="K556" s="86"/>
    </row>
    <row r="557" spans="11:11" s="6" customFormat="1" ht="15.6" x14ac:dyDescent="0.3">
      <c r="K557" s="86"/>
    </row>
    <row r="558" spans="11:11" s="6" customFormat="1" ht="15.6" x14ac:dyDescent="0.3">
      <c r="K558" s="86"/>
    </row>
    <row r="559" spans="11:11" s="6" customFormat="1" ht="15.6" x14ac:dyDescent="0.3">
      <c r="K559" s="86"/>
    </row>
    <row r="560" spans="11:11" s="6" customFormat="1" ht="15.6" x14ac:dyDescent="0.3">
      <c r="K560" s="86"/>
    </row>
    <row r="561" spans="11:11" s="6" customFormat="1" ht="15.6" x14ac:dyDescent="0.3">
      <c r="K561" s="86"/>
    </row>
    <row r="562" spans="11:11" s="6" customFormat="1" ht="15.6" x14ac:dyDescent="0.3">
      <c r="K562" s="86"/>
    </row>
    <row r="563" spans="11:11" s="6" customFormat="1" ht="15.6" x14ac:dyDescent="0.3">
      <c r="K563" s="86"/>
    </row>
    <row r="564" spans="11:11" s="6" customFormat="1" ht="15.6" x14ac:dyDescent="0.3">
      <c r="K564" s="86"/>
    </row>
    <row r="565" spans="11:11" s="6" customFormat="1" ht="15.6" x14ac:dyDescent="0.3">
      <c r="K565" s="86"/>
    </row>
    <row r="566" spans="11:11" s="6" customFormat="1" ht="15.6" x14ac:dyDescent="0.3">
      <c r="K566" s="86"/>
    </row>
    <row r="567" spans="11:11" s="6" customFormat="1" ht="15.6" x14ac:dyDescent="0.3">
      <c r="K567" s="86"/>
    </row>
    <row r="568" spans="11:11" s="6" customFormat="1" ht="15.6" x14ac:dyDescent="0.3">
      <c r="K568" s="86"/>
    </row>
    <row r="569" spans="11:11" s="6" customFormat="1" ht="15.6" x14ac:dyDescent="0.3">
      <c r="K569" s="86"/>
    </row>
    <row r="570" spans="11:11" s="6" customFormat="1" ht="15.6" x14ac:dyDescent="0.3">
      <c r="K570" s="86"/>
    </row>
    <row r="571" spans="11:11" s="6" customFormat="1" ht="15.6" x14ac:dyDescent="0.3">
      <c r="K571" s="86"/>
    </row>
    <row r="572" spans="11:11" s="6" customFormat="1" ht="15.6" x14ac:dyDescent="0.3">
      <c r="K572" s="86"/>
    </row>
    <row r="573" spans="11:11" s="6" customFormat="1" ht="15.6" x14ac:dyDescent="0.3">
      <c r="K573" s="86"/>
    </row>
    <row r="574" spans="11:11" s="6" customFormat="1" ht="15.6" x14ac:dyDescent="0.3">
      <c r="K574" s="86"/>
    </row>
    <row r="575" spans="11:11" s="6" customFormat="1" ht="15.6" x14ac:dyDescent="0.3">
      <c r="K575" s="86"/>
    </row>
    <row r="576" spans="11:11" s="6" customFormat="1" ht="15.6" x14ac:dyDescent="0.3">
      <c r="K576" s="86"/>
    </row>
    <row r="577" spans="11:11" s="6" customFormat="1" ht="15.6" x14ac:dyDescent="0.3">
      <c r="K577" s="86"/>
    </row>
    <row r="578" spans="11:11" s="6" customFormat="1" ht="15.6" x14ac:dyDescent="0.3">
      <c r="K578" s="86"/>
    </row>
    <row r="579" spans="11:11" s="6" customFormat="1" ht="15.6" x14ac:dyDescent="0.3">
      <c r="K579" s="86"/>
    </row>
    <row r="580" spans="11:11" s="6" customFormat="1" ht="15.6" x14ac:dyDescent="0.3">
      <c r="K580" s="86"/>
    </row>
    <row r="581" spans="11:11" s="6" customFormat="1" ht="15.6" x14ac:dyDescent="0.3">
      <c r="K581" s="86"/>
    </row>
    <row r="582" spans="11:11" s="6" customFormat="1" ht="15.6" x14ac:dyDescent="0.3">
      <c r="K582" s="86"/>
    </row>
    <row r="583" spans="11:11" s="6" customFormat="1" ht="15.6" x14ac:dyDescent="0.3">
      <c r="K583" s="86"/>
    </row>
    <row r="584" spans="11:11" s="6" customFormat="1" ht="15.6" x14ac:dyDescent="0.3">
      <c r="K584" s="86"/>
    </row>
    <row r="585" spans="11:11" s="6" customFormat="1" ht="15.6" x14ac:dyDescent="0.3">
      <c r="K585" s="86"/>
    </row>
    <row r="586" spans="11:11" s="6" customFormat="1" ht="15.6" x14ac:dyDescent="0.3">
      <c r="K586" s="86"/>
    </row>
    <row r="587" spans="11:11" s="6" customFormat="1" ht="15.6" x14ac:dyDescent="0.3">
      <c r="K587" s="86"/>
    </row>
    <row r="588" spans="11:11" s="6" customFormat="1" ht="15.6" x14ac:dyDescent="0.3">
      <c r="K588" s="86"/>
    </row>
    <row r="589" spans="11:11" s="6" customFormat="1" ht="15.6" x14ac:dyDescent="0.3">
      <c r="K589" s="86"/>
    </row>
    <row r="590" spans="11:11" s="6" customFormat="1" ht="15.6" x14ac:dyDescent="0.3">
      <c r="K590" s="86"/>
    </row>
    <row r="591" spans="11:11" s="6" customFormat="1" ht="15.6" x14ac:dyDescent="0.3">
      <c r="K591" s="86"/>
    </row>
    <row r="592" spans="11:11" s="6" customFormat="1" ht="15.6" x14ac:dyDescent="0.3">
      <c r="K592" s="86"/>
    </row>
    <row r="593" spans="11:11" s="6" customFormat="1" ht="15.6" x14ac:dyDescent="0.3">
      <c r="K593" s="86"/>
    </row>
    <row r="594" spans="11:11" s="6" customFormat="1" ht="15.6" x14ac:dyDescent="0.3">
      <c r="K594" s="86"/>
    </row>
    <row r="595" spans="11:11" s="6" customFormat="1" ht="15.6" x14ac:dyDescent="0.3">
      <c r="K595" s="86"/>
    </row>
    <row r="596" spans="11:11" s="6" customFormat="1" ht="15.6" x14ac:dyDescent="0.3">
      <c r="K596" s="86"/>
    </row>
    <row r="597" spans="11:11" s="6" customFormat="1" ht="15.6" x14ac:dyDescent="0.3">
      <c r="K597" s="86"/>
    </row>
    <row r="598" spans="11:11" s="6" customFormat="1" ht="15.6" x14ac:dyDescent="0.3">
      <c r="K598" s="86"/>
    </row>
    <row r="599" spans="11:11" s="6" customFormat="1" ht="15.6" x14ac:dyDescent="0.3">
      <c r="K599" s="86"/>
    </row>
    <row r="600" spans="11:11" s="6" customFormat="1" ht="15.6" x14ac:dyDescent="0.3">
      <c r="K600" s="86"/>
    </row>
    <row r="601" spans="11:11" s="6" customFormat="1" ht="15.6" x14ac:dyDescent="0.3">
      <c r="K601" s="86"/>
    </row>
    <row r="602" spans="11:11" s="6" customFormat="1" ht="15.6" x14ac:dyDescent="0.3">
      <c r="K602" s="86"/>
    </row>
    <row r="603" spans="11:11" s="6" customFormat="1" ht="15.6" x14ac:dyDescent="0.3">
      <c r="K603" s="86"/>
    </row>
    <row r="604" spans="11:11" s="6" customFormat="1" ht="15.6" x14ac:dyDescent="0.3">
      <c r="K604" s="86"/>
    </row>
    <row r="605" spans="11:11" s="6" customFormat="1" ht="15.6" x14ac:dyDescent="0.3">
      <c r="K605" s="86"/>
    </row>
    <row r="606" spans="11:11" s="6" customFormat="1" ht="15.6" x14ac:dyDescent="0.3">
      <c r="K606" s="86"/>
    </row>
    <row r="607" spans="11:11" s="6" customFormat="1" ht="15.6" x14ac:dyDescent="0.3">
      <c r="K607" s="86"/>
    </row>
    <row r="608" spans="11:11" s="6" customFormat="1" ht="15.6" x14ac:dyDescent="0.3">
      <c r="K608" s="86"/>
    </row>
    <row r="609" spans="11:11" s="6" customFormat="1" ht="15.6" x14ac:dyDescent="0.3">
      <c r="K609" s="86"/>
    </row>
    <row r="610" spans="11:11" s="6" customFormat="1" ht="15.6" x14ac:dyDescent="0.3">
      <c r="K610" s="86"/>
    </row>
    <row r="611" spans="11:11" s="6" customFormat="1" ht="15.6" x14ac:dyDescent="0.3">
      <c r="K611" s="86"/>
    </row>
    <row r="612" spans="11:11" s="6" customFormat="1" ht="15.6" x14ac:dyDescent="0.3">
      <c r="K612" s="86"/>
    </row>
    <row r="613" spans="11:11" s="6" customFormat="1" ht="15.6" x14ac:dyDescent="0.3">
      <c r="K613" s="86"/>
    </row>
    <row r="614" spans="11:11" s="6" customFormat="1" ht="15.6" x14ac:dyDescent="0.3">
      <c r="K614" s="86"/>
    </row>
    <row r="615" spans="11:11" s="6" customFormat="1" ht="15.6" x14ac:dyDescent="0.3">
      <c r="K615" s="86"/>
    </row>
    <row r="616" spans="11:11" s="6" customFormat="1" ht="15.6" x14ac:dyDescent="0.3">
      <c r="K616" s="86"/>
    </row>
    <row r="617" spans="11:11" s="6" customFormat="1" ht="15.6" x14ac:dyDescent="0.3">
      <c r="K617" s="86"/>
    </row>
    <row r="618" spans="11:11" s="6" customFormat="1" ht="15.6" x14ac:dyDescent="0.3">
      <c r="K618" s="86"/>
    </row>
    <row r="619" spans="11:11" s="6" customFormat="1" ht="15.6" x14ac:dyDescent="0.3">
      <c r="K619" s="86"/>
    </row>
    <row r="620" spans="11:11" s="6" customFormat="1" ht="15.6" x14ac:dyDescent="0.3">
      <c r="K620" s="86"/>
    </row>
    <row r="621" spans="11:11" s="6" customFormat="1" ht="15.6" x14ac:dyDescent="0.3">
      <c r="K621" s="86"/>
    </row>
    <row r="622" spans="11:11" s="6" customFormat="1" ht="15.6" x14ac:dyDescent="0.3">
      <c r="K622" s="86"/>
    </row>
    <row r="623" spans="11:11" s="6" customFormat="1" ht="15.6" x14ac:dyDescent="0.3">
      <c r="K623" s="86"/>
    </row>
    <row r="624" spans="11:11" s="6" customFormat="1" ht="15.6" x14ac:dyDescent="0.3">
      <c r="K624" s="86"/>
    </row>
    <row r="625" spans="11:11" s="6" customFormat="1" ht="15.6" x14ac:dyDescent="0.3">
      <c r="K625" s="86"/>
    </row>
    <row r="626" spans="11:11" s="6" customFormat="1" ht="15.6" x14ac:dyDescent="0.3">
      <c r="K626" s="86"/>
    </row>
    <row r="627" spans="11:11" s="6" customFormat="1" ht="15.6" x14ac:dyDescent="0.3">
      <c r="K627" s="86"/>
    </row>
    <row r="628" spans="11:11" s="6" customFormat="1" ht="15.6" x14ac:dyDescent="0.3">
      <c r="K628" s="86"/>
    </row>
    <row r="629" spans="11:11" s="6" customFormat="1" ht="15.6" x14ac:dyDescent="0.3">
      <c r="K629" s="86"/>
    </row>
    <row r="630" spans="11:11" s="6" customFormat="1" ht="15.6" x14ac:dyDescent="0.3">
      <c r="K630" s="86"/>
    </row>
    <row r="631" spans="11:11" s="6" customFormat="1" ht="15.6" x14ac:dyDescent="0.3">
      <c r="K631" s="86"/>
    </row>
    <row r="632" spans="11:11" s="6" customFormat="1" ht="15.6" x14ac:dyDescent="0.3">
      <c r="K632" s="86"/>
    </row>
    <row r="633" spans="11:11" s="6" customFormat="1" ht="15.6" x14ac:dyDescent="0.3">
      <c r="K633" s="86"/>
    </row>
    <row r="634" spans="11:11" s="6" customFormat="1" ht="15.6" x14ac:dyDescent="0.3">
      <c r="K634" s="86"/>
    </row>
    <row r="635" spans="11:11" s="6" customFormat="1" ht="15.6" x14ac:dyDescent="0.3">
      <c r="K635" s="86"/>
    </row>
    <row r="636" spans="11:11" s="6" customFormat="1" ht="15.6" x14ac:dyDescent="0.3">
      <c r="K636" s="86"/>
    </row>
    <row r="637" spans="11:11" s="6" customFormat="1" ht="15.6" x14ac:dyDescent="0.3">
      <c r="K637" s="86"/>
    </row>
    <row r="638" spans="11:11" s="6" customFormat="1" ht="15.6" x14ac:dyDescent="0.3">
      <c r="K638" s="86"/>
    </row>
    <row r="639" spans="11:11" s="6" customFormat="1" ht="15.6" x14ac:dyDescent="0.3">
      <c r="K639" s="86"/>
    </row>
    <row r="640" spans="11:11" s="6" customFormat="1" ht="15.6" x14ac:dyDescent="0.3">
      <c r="K640" s="86"/>
    </row>
    <row r="641" spans="11:11" s="6" customFormat="1" ht="15.6" x14ac:dyDescent="0.3">
      <c r="K641" s="86"/>
    </row>
    <row r="642" spans="11:11" s="6" customFormat="1" ht="15.6" x14ac:dyDescent="0.3">
      <c r="K642" s="86"/>
    </row>
    <row r="643" spans="11:11" s="6" customFormat="1" ht="15.6" x14ac:dyDescent="0.3">
      <c r="K643" s="86"/>
    </row>
    <row r="644" spans="11:11" s="6" customFormat="1" ht="15.6" x14ac:dyDescent="0.3">
      <c r="K644" s="86"/>
    </row>
    <row r="645" spans="11:11" s="6" customFormat="1" ht="15.6" x14ac:dyDescent="0.3">
      <c r="K645" s="86"/>
    </row>
    <row r="646" spans="11:11" s="6" customFormat="1" ht="15.6" x14ac:dyDescent="0.3">
      <c r="K646" s="86"/>
    </row>
    <row r="647" spans="11:11" s="6" customFormat="1" ht="15.6" x14ac:dyDescent="0.3">
      <c r="K647" s="86"/>
    </row>
    <row r="648" spans="11:11" s="6" customFormat="1" ht="15.6" x14ac:dyDescent="0.3">
      <c r="K648" s="86"/>
    </row>
    <row r="649" spans="11:11" s="6" customFormat="1" ht="15.6" x14ac:dyDescent="0.3">
      <c r="K649" s="86"/>
    </row>
    <row r="650" spans="11:11" s="6" customFormat="1" ht="15.6" x14ac:dyDescent="0.3">
      <c r="K650" s="86"/>
    </row>
    <row r="651" spans="11:11" s="6" customFormat="1" ht="15.6" x14ac:dyDescent="0.3">
      <c r="K651" s="86"/>
    </row>
    <row r="652" spans="11:11" s="6" customFormat="1" ht="15.6" x14ac:dyDescent="0.3">
      <c r="K652" s="86"/>
    </row>
    <row r="653" spans="11:11" s="6" customFormat="1" ht="15.6" x14ac:dyDescent="0.3">
      <c r="K653" s="86"/>
    </row>
    <row r="654" spans="11:11" s="6" customFormat="1" ht="15.6" x14ac:dyDescent="0.3">
      <c r="K654" s="86"/>
    </row>
    <row r="655" spans="11:11" s="6" customFormat="1" ht="15.6" x14ac:dyDescent="0.3">
      <c r="K655" s="86"/>
    </row>
    <row r="656" spans="11:11" s="6" customFormat="1" ht="15.6" x14ac:dyDescent="0.3">
      <c r="K656" s="86"/>
    </row>
    <row r="657" spans="11:11" s="6" customFormat="1" ht="15.6" x14ac:dyDescent="0.3">
      <c r="K657" s="86"/>
    </row>
    <row r="658" spans="11:11" s="6" customFormat="1" ht="15.6" x14ac:dyDescent="0.3">
      <c r="K658" s="86"/>
    </row>
    <row r="659" spans="11:11" s="6" customFormat="1" ht="15.6" x14ac:dyDescent="0.3">
      <c r="K659" s="86"/>
    </row>
    <row r="660" spans="11:11" s="6" customFormat="1" ht="15.6" x14ac:dyDescent="0.3">
      <c r="K660" s="86"/>
    </row>
    <row r="661" spans="11:11" s="6" customFormat="1" ht="15.6" x14ac:dyDescent="0.3">
      <c r="K661" s="86"/>
    </row>
    <row r="662" spans="11:11" s="6" customFormat="1" ht="15.6" x14ac:dyDescent="0.3">
      <c r="K662" s="86"/>
    </row>
    <row r="663" spans="11:11" s="6" customFormat="1" ht="15.6" x14ac:dyDescent="0.3">
      <c r="K663" s="86"/>
    </row>
    <row r="664" spans="11:11" s="6" customFormat="1" ht="15.6" x14ac:dyDescent="0.3">
      <c r="K664" s="86"/>
    </row>
    <row r="665" spans="11:11" s="6" customFormat="1" ht="15.6" x14ac:dyDescent="0.3">
      <c r="K665" s="86"/>
    </row>
    <row r="666" spans="11:11" s="6" customFormat="1" ht="15.6" x14ac:dyDescent="0.3">
      <c r="K666" s="86"/>
    </row>
    <row r="667" spans="11:11" s="6" customFormat="1" ht="15.6" x14ac:dyDescent="0.3">
      <c r="K667" s="86"/>
    </row>
    <row r="668" spans="11:11" s="6" customFormat="1" ht="15.6" x14ac:dyDescent="0.3">
      <c r="K668" s="86"/>
    </row>
    <row r="669" spans="11:11" s="6" customFormat="1" ht="15.6" x14ac:dyDescent="0.3">
      <c r="K669" s="86"/>
    </row>
    <row r="670" spans="11:11" s="6" customFormat="1" ht="15.6" x14ac:dyDescent="0.3">
      <c r="K670" s="86"/>
    </row>
    <row r="671" spans="11:11" s="6" customFormat="1" ht="15.6" x14ac:dyDescent="0.3">
      <c r="K671" s="86"/>
    </row>
    <row r="672" spans="11:11" s="6" customFormat="1" ht="15.6" x14ac:dyDescent="0.3">
      <c r="K672" s="86"/>
    </row>
    <row r="673" spans="11:11" s="6" customFormat="1" ht="15.6" x14ac:dyDescent="0.3">
      <c r="K673" s="86"/>
    </row>
    <row r="674" spans="11:11" s="6" customFormat="1" ht="15.6" x14ac:dyDescent="0.3">
      <c r="K674" s="86"/>
    </row>
    <row r="675" spans="11:11" s="6" customFormat="1" ht="15.6" x14ac:dyDescent="0.3">
      <c r="K675" s="86"/>
    </row>
    <row r="676" spans="11:11" s="6" customFormat="1" ht="15.6" x14ac:dyDescent="0.3">
      <c r="K676" s="86"/>
    </row>
    <row r="677" spans="11:11" s="6" customFormat="1" ht="15.6" x14ac:dyDescent="0.3">
      <c r="K677" s="86"/>
    </row>
    <row r="678" spans="11:11" s="6" customFormat="1" ht="15.6" x14ac:dyDescent="0.3">
      <c r="K678" s="86"/>
    </row>
    <row r="679" spans="11:11" s="6" customFormat="1" ht="15.6" x14ac:dyDescent="0.3">
      <c r="K679" s="86"/>
    </row>
    <row r="680" spans="11:11" s="6" customFormat="1" ht="15.6" x14ac:dyDescent="0.3">
      <c r="K680" s="86"/>
    </row>
    <row r="681" spans="11:11" s="6" customFormat="1" ht="15.6" x14ac:dyDescent="0.3">
      <c r="K681" s="86"/>
    </row>
    <row r="682" spans="11:11" s="6" customFormat="1" ht="15.6" x14ac:dyDescent="0.3">
      <c r="K682" s="86"/>
    </row>
    <row r="683" spans="11:11" s="6" customFormat="1" ht="15.6" x14ac:dyDescent="0.3">
      <c r="K683" s="86"/>
    </row>
    <row r="684" spans="11:11" s="6" customFormat="1" ht="15.6" x14ac:dyDescent="0.3">
      <c r="K684" s="86"/>
    </row>
    <row r="685" spans="11:11" s="6" customFormat="1" ht="15.6" x14ac:dyDescent="0.3">
      <c r="K685" s="86"/>
    </row>
    <row r="686" spans="11:11" s="6" customFormat="1" ht="15.6" x14ac:dyDescent="0.3">
      <c r="K686" s="86"/>
    </row>
    <row r="687" spans="11:11" s="6" customFormat="1" ht="15.6" x14ac:dyDescent="0.3">
      <c r="K687" s="86"/>
    </row>
    <row r="688" spans="11:11" s="6" customFormat="1" ht="15.6" x14ac:dyDescent="0.3">
      <c r="K688" s="86"/>
    </row>
    <row r="689" spans="11:11" s="6" customFormat="1" ht="15.6" x14ac:dyDescent="0.3">
      <c r="K689" s="86"/>
    </row>
    <row r="690" spans="11:11" s="6" customFormat="1" ht="15.6" x14ac:dyDescent="0.3">
      <c r="K690" s="86"/>
    </row>
    <row r="691" spans="11:11" s="6" customFormat="1" ht="15.6" x14ac:dyDescent="0.3">
      <c r="K691" s="86"/>
    </row>
    <row r="692" spans="11:11" s="6" customFormat="1" ht="15.6" x14ac:dyDescent="0.3">
      <c r="K692" s="86"/>
    </row>
    <row r="693" spans="11:11" s="6" customFormat="1" ht="15.6" x14ac:dyDescent="0.3">
      <c r="K693" s="86"/>
    </row>
    <row r="694" spans="11:11" s="6" customFormat="1" ht="15.6" x14ac:dyDescent="0.3">
      <c r="K694" s="86"/>
    </row>
    <row r="695" spans="11:11" s="6" customFormat="1" ht="15.6" x14ac:dyDescent="0.3">
      <c r="K695" s="86"/>
    </row>
    <row r="696" spans="11:11" s="6" customFormat="1" ht="15.6" x14ac:dyDescent="0.3">
      <c r="K696" s="86"/>
    </row>
    <row r="697" spans="11:11" s="6" customFormat="1" ht="15.6" x14ac:dyDescent="0.3">
      <c r="K697" s="86"/>
    </row>
    <row r="698" spans="11:11" s="6" customFormat="1" ht="15.6" x14ac:dyDescent="0.3">
      <c r="K698" s="86"/>
    </row>
    <row r="699" spans="11:11" s="6" customFormat="1" ht="15.6" x14ac:dyDescent="0.3">
      <c r="K699" s="86"/>
    </row>
    <row r="700" spans="11:11" s="6" customFormat="1" ht="15.6" x14ac:dyDescent="0.3">
      <c r="K700" s="86"/>
    </row>
    <row r="701" spans="11:11" s="6" customFormat="1" ht="15.6" x14ac:dyDescent="0.3">
      <c r="K701" s="86"/>
    </row>
    <row r="702" spans="11:11" s="6" customFormat="1" ht="15.6" x14ac:dyDescent="0.3">
      <c r="K702" s="86"/>
    </row>
    <row r="703" spans="11:11" s="6" customFormat="1" ht="15.6" x14ac:dyDescent="0.3">
      <c r="K703" s="86"/>
    </row>
    <row r="704" spans="11:11" s="6" customFormat="1" ht="15.6" x14ac:dyDescent="0.3">
      <c r="K704" s="86"/>
    </row>
    <row r="705" spans="11:11" s="6" customFormat="1" ht="15.6" x14ac:dyDescent="0.3">
      <c r="K705" s="86"/>
    </row>
    <row r="706" spans="11:11" s="6" customFormat="1" ht="15.6" x14ac:dyDescent="0.3">
      <c r="K706" s="86"/>
    </row>
    <row r="707" spans="11:11" s="6" customFormat="1" ht="15.6" x14ac:dyDescent="0.3">
      <c r="K707" s="86"/>
    </row>
    <row r="708" spans="11:11" s="6" customFormat="1" ht="15.6" x14ac:dyDescent="0.3">
      <c r="K708" s="86"/>
    </row>
    <row r="709" spans="11:11" s="6" customFormat="1" ht="15.6" x14ac:dyDescent="0.3">
      <c r="K709" s="86"/>
    </row>
    <row r="710" spans="11:11" s="6" customFormat="1" ht="15.6" x14ac:dyDescent="0.3">
      <c r="K710" s="86"/>
    </row>
    <row r="711" spans="11:11" s="6" customFormat="1" ht="15.6" x14ac:dyDescent="0.3">
      <c r="K711" s="86"/>
    </row>
    <row r="712" spans="11:11" s="6" customFormat="1" ht="15.6" x14ac:dyDescent="0.3">
      <c r="K712" s="86"/>
    </row>
    <row r="713" spans="11:11" s="6" customFormat="1" ht="15.6" x14ac:dyDescent="0.3">
      <c r="K713" s="86"/>
    </row>
    <row r="714" spans="11:11" s="6" customFormat="1" ht="15.6" x14ac:dyDescent="0.3">
      <c r="K714" s="86"/>
    </row>
    <row r="715" spans="11:11" s="6" customFormat="1" ht="15.6" x14ac:dyDescent="0.3">
      <c r="K715" s="86"/>
    </row>
    <row r="716" spans="11:11" s="6" customFormat="1" ht="15.6" x14ac:dyDescent="0.3">
      <c r="K716" s="86"/>
    </row>
    <row r="717" spans="11:11" s="6" customFormat="1" ht="15.6" x14ac:dyDescent="0.3">
      <c r="K717" s="86"/>
    </row>
    <row r="718" spans="11:11" s="6" customFormat="1" ht="15.6" x14ac:dyDescent="0.3">
      <c r="K718" s="86"/>
    </row>
    <row r="719" spans="11:11" s="6" customFormat="1" ht="15.6" x14ac:dyDescent="0.3">
      <c r="K719" s="86"/>
    </row>
    <row r="720" spans="11:11" s="6" customFormat="1" ht="15.6" x14ac:dyDescent="0.3">
      <c r="K720" s="86"/>
    </row>
    <row r="721" spans="11:11" s="6" customFormat="1" ht="15.6" x14ac:dyDescent="0.3">
      <c r="K721" s="86"/>
    </row>
    <row r="722" spans="11:11" s="6" customFormat="1" ht="15.6" x14ac:dyDescent="0.3">
      <c r="K722" s="86"/>
    </row>
    <row r="723" spans="11:11" s="6" customFormat="1" ht="15.6" x14ac:dyDescent="0.3">
      <c r="K723" s="86"/>
    </row>
    <row r="724" spans="11:11" s="6" customFormat="1" ht="15.6" x14ac:dyDescent="0.3">
      <c r="K724" s="86"/>
    </row>
    <row r="725" spans="11:11" s="6" customFormat="1" ht="15.6" x14ac:dyDescent="0.3">
      <c r="K725" s="86"/>
    </row>
    <row r="726" spans="11:11" s="6" customFormat="1" ht="15.6" x14ac:dyDescent="0.3">
      <c r="K726" s="86"/>
    </row>
    <row r="727" spans="11:11" s="6" customFormat="1" ht="15.6" x14ac:dyDescent="0.3">
      <c r="K727" s="86"/>
    </row>
    <row r="728" spans="11:11" s="6" customFormat="1" ht="15.6" x14ac:dyDescent="0.3">
      <c r="K728" s="86"/>
    </row>
    <row r="729" spans="11:11" s="6" customFormat="1" ht="15.6" x14ac:dyDescent="0.3">
      <c r="K729" s="86"/>
    </row>
    <row r="730" spans="11:11" s="6" customFormat="1" ht="15.6" x14ac:dyDescent="0.3">
      <c r="K730" s="86"/>
    </row>
    <row r="731" spans="11:11" s="6" customFormat="1" ht="15.6" x14ac:dyDescent="0.3">
      <c r="K731" s="86"/>
    </row>
    <row r="732" spans="11:11" s="6" customFormat="1" ht="15.6" x14ac:dyDescent="0.3">
      <c r="K732" s="86"/>
    </row>
    <row r="733" spans="11:11" s="6" customFormat="1" ht="15.6" x14ac:dyDescent="0.3">
      <c r="K733" s="86"/>
    </row>
    <row r="734" spans="11:11" s="6" customFormat="1" ht="15.6" x14ac:dyDescent="0.3">
      <c r="K734" s="86"/>
    </row>
    <row r="735" spans="11:11" s="6" customFormat="1" ht="15.6" x14ac:dyDescent="0.3">
      <c r="K735" s="86"/>
    </row>
    <row r="736" spans="11:11" s="6" customFormat="1" ht="15.6" x14ac:dyDescent="0.3">
      <c r="K736" s="86"/>
    </row>
    <row r="737" spans="11:11" s="6" customFormat="1" ht="15.6" x14ac:dyDescent="0.3">
      <c r="K737" s="86"/>
    </row>
    <row r="738" spans="11:11" s="6" customFormat="1" ht="15.6" x14ac:dyDescent="0.3">
      <c r="K738" s="86"/>
    </row>
    <row r="739" spans="11:11" s="6" customFormat="1" ht="15.6" x14ac:dyDescent="0.3">
      <c r="K739" s="86"/>
    </row>
    <row r="740" spans="11:11" s="6" customFormat="1" ht="15.6" x14ac:dyDescent="0.3">
      <c r="K740" s="86"/>
    </row>
    <row r="741" spans="11:11" s="6" customFormat="1" ht="15.6" x14ac:dyDescent="0.3">
      <c r="K741" s="86"/>
    </row>
    <row r="742" spans="11:11" s="6" customFormat="1" ht="15.6" x14ac:dyDescent="0.3">
      <c r="K742" s="86"/>
    </row>
    <row r="743" spans="11:11" s="6" customFormat="1" ht="15.6" x14ac:dyDescent="0.3">
      <c r="K743" s="86"/>
    </row>
    <row r="744" spans="11:11" s="6" customFormat="1" ht="15.6" x14ac:dyDescent="0.3">
      <c r="K744" s="86"/>
    </row>
    <row r="745" spans="11:11" s="6" customFormat="1" ht="15.6" x14ac:dyDescent="0.3">
      <c r="K745" s="86"/>
    </row>
    <row r="746" spans="11:11" s="6" customFormat="1" ht="15.6" x14ac:dyDescent="0.3">
      <c r="K746" s="86"/>
    </row>
    <row r="747" spans="11:11" s="6" customFormat="1" ht="15.6" x14ac:dyDescent="0.3">
      <c r="K747" s="86"/>
    </row>
    <row r="748" spans="11:11" s="6" customFormat="1" ht="15.6" x14ac:dyDescent="0.3">
      <c r="K748" s="86"/>
    </row>
    <row r="749" spans="11:11" s="6" customFormat="1" ht="15.6" x14ac:dyDescent="0.3">
      <c r="K749" s="86"/>
    </row>
    <row r="750" spans="11:11" s="6" customFormat="1" ht="15.6" x14ac:dyDescent="0.3">
      <c r="K750" s="86"/>
    </row>
    <row r="751" spans="11:11" s="6" customFormat="1" ht="15.6" x14ac:dyDescent="0.3">
      <c r="K751" s="86"/>
    </row>
    <row r="752" spans="11:11" s="6" customFormat="1" ht="15.6" x14ac:dyDescent="0.3">
      <c r="K752" s="86"/>
    </row>
    <row r="753" spans="11:11" s="6" customFormat="1" ht="15.6" x14ac:dyDescent="0.3">
      <c r="K753" s="86"/>
    </row>
    <row r="754" spans="11:11" s="6" customFormat="1" ht="15.6" x14ac:dyDescent="0.3">
      <c r="K754" s="86"/>
    </row>
    <row r="755" spans="11:11" s="6" customFormat="1" ht="15.6" x14ac:dyDescent="0.3">
      <c r="K755" s="86"/>
    </row>
    <row r="756" spans="11:11" s="6" customFormat="1" ht="15.6" x14ac:dyDescent="0.3">
      <c r="K756" s="86"/>
    </row>
    <row r="757" spans="11:11" s="6" customFormat="1" ht="15.6" x14ac:dyDescent="0.3">
      <c r="K757" s="86"/>
    </row>
    <row r="758" spans="11:11" s="6" customFormat="1" ht="15.6" x14ac:dyDescent="0.3">
      <c r="K758" s="86"/>
    </row>
    <row r="759" spans="11:11" s="6" customFormat="1" ht="15.6" x14ac:dyDescent="0.3">
      <c r="K759" s="86"/>
    </row>
    <row r="760" spans="11:11" s="6" customFormat="1" ht="15.6" x14ac:dyDescent="0.3">
      <c r="K760" s="86"/>
    </row>
    <row r="761" spans="11:11" s="6" customFormat="1" ht="15.6" x14ac:dyDescent="0.3">
      <c r="K761" s="86"/>
    </row>
    <row r="762" spans="11:11" s="6" customFormat="1" ht="15.6" x14ac:dyDescent="0.3">
      <c r="K762" s="86"/>
    </row>
  </sheetData>
  <mergeCells count="45">
    <mergeCell ref="B100:C100"/>
    <mergeCell ref="D100:G100"/>
    <mergeCell ref="B81:K81"/>
    <mergeCell ref="B82:K82"/>
    <mergeCell ref="B97:C97"/>
    <mergeCell ref="E97:F97"/>
    <mergeCell ref="I97:J97"/>
    <mergeCell ref="E99:F99"/>
    <mergeCell ref="I100:L100"/>
    <mergeCell ref="A2:K2"/>
    <mergeCell ref="B54:D54"/>
    <mergeCell ref="E54:F54"/>
    <mergeCell ref="C18:F18"/>
    <mergeCell ref="G18:J18"/>
    <mergeCell ref="A4:K4"/>
    <mergeCell ref="A53:K53"/>
    <mergeCell ref="A18:A19"/>
    <mergeCell ref="B18:B19"/>
    <mergeCell ref="B61:D61"/>
    <mergeCell ref="B64:K64"/>
    <mergeCell ref="A62:K62"/>
    <mergeCell ref="B63:K63"/>
    <mergeCell ref="H3:K3"/>
    <mergeCell ref="B58:D58"/>
    <mergeCell ref="E58:F58"/>
    <mergeCell ref="B55:D55"/>
    <mergeCell ref="B56:D56"/>
    <mergeCell ref="E56:F56"/>
    <mergeCell ref="E55:F55"/>
    <mergeCell ref="E60:F60"/>
    <mergeCell ref="B59:D59"/>
    <mergeCell ref="E59:F59"/>
    <mergeCell ref="E61:F61"/>
    <mergeCell ref="B65:K65"/>
    <mergeCell ref="B80:K80"/>
    <mergeCell ref="B78:K78"/>
    <mergeCell ref="B69:K69"/>
    <mergeCell ref="B67:K67"/>
    <mergeCell ref="B79:K79"/>
    <mergeCell ref="A71:J71"/>
    <mergeCell ref="B73:K73"/>
    <mergeCell ref="B75:K75"/>
    <mergeCell ref="B76:K76"/>
    <mergeCell ref="A68:J68"/>
    <mergeCell ref="B66:K66"/>
  </mergeCells>
  <phoneticPr fontId="17" type="noConversion"/>
  <hyperlinks>
    <hyperlink ref="A18" r:id="rId1" xr:uid="{E1593BD6-5521-4D25-9809-38AE0D43E8F8}"/>
  </hyperlinks>
  <printOptions horizontalCentered="1"/>
  <pageMargins left="0.70866141732283472" right="0.70866141732283472" top="0.74803149606299213" bottom="0.74803149606299213" header="0.31496062992125984" footer="0.31496062992125984"/>
  <pageSetup paperSize="8" scale="80" orientation="landscape" r:id="rId2"/>
  <rowBreaks count="1" manualBreakCount="1">
    <brk id="52" max="16383" man="1"/>
  </rowBreak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008060-B5FF-457E-9307-3F5007C80098}">
  <dimension ref="A1:M135"/>
  <sheetViews>
    <sheetView view="pageBreakPreview" topLeftCell="A49" zoomScale="85" zoomScaleNormal="85" zoomScaleSheetLayoutView="85" workbookViewId="0">
      <selection activeCell="H38" sqref="H38"/>
    </sheetView>
  </sheetViews>
  <sheetFormatPr defaultColWidth="9.21875" defaultRowHeight="17.25" customHeight="1" x14ac:dyDescent="0.25"/>
  <cols>
    <col min="1" max="1" width="9.21875" style="110"/>
    <col min="2" max="2" width="49.21875" style="110" customWidth="1"/>
    <col min="3" max="3" width="13.77734375" style="110" customWidth="1"/>
    <col min="4" max="4" width="14" style="110" customWidth="1"/>
    <col min="5" max="5" width="16.77734375" style="110" customWidth="1"/>
    <col min="6" max="6" width="7.44140625" style="110" customWidth="1"/>
    <col min="7" max="8" width="14" style="110" customWidth="1"/>
    <col min="9" max="9" width="12.21875" style="110" bestFit="1" customWidth="1"/>
    <col min="10" max="10" width="12.21875" style="110" customWidth="1"/>
    <col min="11" max="11" width="46.21875" style="110" customWidth="1"/>
    <col min="12" max="16384" width="9.21875" style="110"/>
  </cols>
  <sheetData>
    <row r="1" spans="1:11" ht="13.8" thickTop="1" x14ac:dyDescent="0.25">
      <c r="A1" s="116"/>
      <c r="B1" s="117"/>
      <c r="C1" s="117"/>
      <c r="D1" s="117"/>
      <c r="E1" s="117"/>
      <c r="F1" s="117"/>
      <c r="G1" s="117"/>
      <c r="H1" s="117"/>
      <c r="I1" s="117"/>
      <c r="J1" s="117"/>
      <c r="K1" s="118"/>
    </row>
    <row r="2" spans="1:11" ht="15.6" x14ac:dyDescent="0.3">
      <c r="A2" s="266" t="s">
        <v>1</v>
      </c>
      <c r="B2" s="267"/>
      <c r="C2" s="267"/>
      <c r="D2" s="267"/>
      <c r="E2" s="267"/>
      <c r="F2" s="267"/>
      <c r="G2" s="267"/>
      <c r="H2" s="267"/>
      <c r="I2" s="267"/>
      <c r="J2" s="267"/>
      <c r="K2" s="268"/>
    </row>
    <row r="3" spans="1:11" ht="16.5" customHeight="1" x14ac:dyDescent="0.3">
      <c r="A3" s="119"/>
      <c r="B3" s="122"/>
      <c r="C3" s="122"/>
      <c r="D3" s="122"/>
      <c r="E3" s="122"/>
      <c r="F3" s="122"/>
      <c r="G3" s="122"/>
      <c r="H3" s="269" t="s">
        <v>209</v>
      </c>
      <c r="I3" s="269"/>
      <c r="J3" s="269"/>
      <c r="K3" s="270"/>
    </row>
    <row r="4" spans="1:11" ht="15.6" x14ac:dyDescent="0.3">
      <c r="A4" s="266" t="s">
        <v>2</v>
      </c>
      <c r="B4" s="267"/>
      <c r="C4" s="267"/>
      <c r="D4" s="267"/>
      <c r="E4" s="267"/>
      <c r="F4" s="267"/>
      <c r="G4" s="267"/>
      <c r="H4" s="267"/>
      <c r="I4" s="267"/>
      <c r="J4" s="267"/>
      <c r="K4" s="268"/>
    </row>
    <row r="5" spans="1:11" ht="15.6" x14ac:dyDescent="0.3">
      <c r="A5" s="119"/>
      <c r="B5" s="120"/>
      <c r="C5" s="120"/>
      <c r="D5" s="120"/>
      <c r="E5" s="120"/>
      <c r="F5" s="120"/>
      <c r="G5" s="120"/>
      <c r="H5" s="120"/>
      <c r="I5" s="120"/>
      <c r="J5" s="120"/>
      <c r="K5" s="121"/>
    </row>
    <row r="6" spans="1:11" s="112" customFormat="1" ht="15.6" x14ac:dyDescent="0.3">
      <c r="A6" s="119"/>
      <c r="B6" s="120"/>
      <c r="C6" s="120"/>
      <c r="D6" s="123" t="s">
        <v>3</v>
      </c>
      <c r="E6" s="139">
        <v>45304</v>
      </c>
      <c r="F6" s="14" t="s">
        <v>4</v>
      </c>
      <c r="G6" s="139">
        <v>45310</v>
      </c>
      <c r="H6" s="120"/>
      <c r="I6" s="120"/>
      <c r="J6" s="120"/>
      <c r="K6" s="121"/>
    </row>
    <row r="7" spans="1:11" ht="15.6" x14ac:dyDescent="0.3">
      <c r="A7" s="124"/>
      <c r="B7" s="125"/>
      <c r="C7" s="125"/>
      <c r="D7" s="125"/>
      <c r="E7" s="125"/>
      <c r="F7" s="125"/>
      <c r="G7" s="125"/>
      <c r="H7" s="125"/>
      <c r="I7" s="125"/>
      <c r="J7" s="125"/>
      <c r="K7" s="126"/>
    </row>
    <row r="8" spans="1:11" ht="15.6" x14ac:dyDescent="0.3">
      <c r="A8" s="159" t="s">
        <v>5</v>
      </c>
      <c r="B8" s="127"/>
      <c r="C8" s="128" t="s">
        <v>6</v>
      </c>
      <c r="D8" s="130"/>
      <c r="E8" s="130"/>
      <c r="F8" s="130"/>
      <c r="G8" s="130"/>
      <c r="H8" s="130"/>
      <c r="I8" s="130"/>
      <c r="J8" s="130"/>
      <c r="K8" s="160"/>
    </row>
    <row r="9" spans="1:11" ht="15.6" x14ac:dyDescent="0.3">
      <c r="A9" s="161" t="s">
        <v>7</v>
      </c>
      <c r="B9" s="112"/>
      <c r="C9" s="111" t="s">
        <v>149</v>
      </c>
      <c r="D9" s="129"/>
      <c r="E9" s="129"/>
      <c r="F9" s="129"/>
      <c r="G9" s="129"/>
      <c r="H9" s="129"/>
      <c r="I9" s="129"/>
      <c r="J9" s="129"/>
      <c r="K9" s="162"/>
    </row>
    <row r="10" spans="1:11" ht="15.6" x14ac:dyDescent="0.3">
      <c r="A10" s="161" t="s">
        <v>9</v>
      </c>
      <c r="B10" s="112"/>
      <c r="C10" s="111" t="s">
        <v>150</v>
      </c>
      <c r="D10" s="129"/>
      <c r="E10" s="129"/>
      <c r="F10" s="129"/>
      <c r="G10" s="129"/>
      <c r="H10" s="129"/>
      <c r="I10" s="129"/>
      <c r="J10" s="129"/>
      <c r="K10" s="162"/>
    </row>
    <row r="11" spans="1:11" ht="15.6" x14ac:dyDescent="0.3">
      <c r="A11" s="161" t="s">
        <v>11</v>
      </c>
      <c r="B11" s="112"/>
      <c r="C11" s="111" t="s">
        <v>12</v>
      </c>
      <c r="D11" s="129"/>
      <c r="E11" s="129"/>
      <c r="F11" s="129"/>
      <c r="G11" s="129"/>
      <c r="H11" s="129"/>
      <c r="I11" s="129"/>
      <c r="J11" s="129"/>
      <c r="K11" s="162"/>
    </row>
    <row r="12" spans="1:11" ht="15.6" x14ac:dyDescent="0.3">
      <c r="A12" s="161" t="s">
        <v>13</v>
      </c>
      <c r="B12" s="112"/>
      <c r="C12" s="111" t="s">
        <v>151</v>
      </c>
      <c r="D12" s="129"/>
      <c r="E12" s="129"/>
      <c r="F12" s="129"/>
      <c r="G12" s="129"/>
      <c r="H12" s="129"/>
      <c r="I12" s="129"/>
      <c r="J12" s="129"/>
      <c r="K12" s="162"/>
    </row>
    <row r="13" spans="1:11" ht="15.6" x14ac:dyDescent="0.3">
      <c r="A13" s="161" t="s">
        <v>15</v>
      </c>
      <c r="B13" s="112"/>
      <c r="C13" s="111" t="s">
        <v>152</v>
      </c>
      <c r="D13" s="129"/>
      <c r="E13" s="129"/>
      <c r="F13" s="129"/>
      <c r="G13" s="129"/>
      <c r="H13" s="129"/>
      <c r="I13" s="129"/>
      <c r="J13" s="129"/>
      <c r="K13" s="162"/>
    </row>
    <row r="14" spans="1:11" ht="15.6" x14ac:dyDescent="0.3">
      <c r="A14" s="161" t="s">
        <v>17</v>
      </c>
      <c r="B14" s="112"/>
      <c r="C14" s="111" t="s">
        <v>18</v>
      </c>
      <c r="D14" s="129"/>
      <c r="E14" s="129"/>
      <c r="F14" s="129"/>
      <c r="G14" s="129"/>
      <c r="H14" s="129"/>
      <c r="I14" s="129"/>
      <c r="J14" s="129"/>
      <c r="K14" s="162"/>
    </row>
    <row r="15" spans="1:11" ht="15.6" x14ac:dyDescent="0.3">
      <c r="A15" s="161" t="s">
        <v>19</v>
      </c>
      <c r="B15" s="112"/>
      <c r="C15" s="111" t="s">
        <v>311</v>
      </c>
      <c r="D15" s="129"/>
      <c r="E15" s="129"/>
      <c r="F15" s="129"/>
      <c r="G15" s="129"/>
      <c r="H15" s="129"/>
      <c r="I15" s="129"/>
      <c r="J15" s="112"/>
      <c r="K15" s="163"/>
    </row>
    <row r="16" spans="1:11" ht="15.6" x14ac:dyDescent="0.3">
      <c r="A16" s="161" t="s">
        <v>20</v>
      </c>
      <c r="B16" s="112"/>
      <c r="C16" s="111" t="s">
        <v>218</v>
      </c>
      <c r="D16" s="129"/>
      <c r="E16" s="129"/>
      <c r="F16" s="129"/>
      <c r="G16" s="129"/>
      <c r="H16" s="129"/>
      <c r="I16" s="129"/>
      <c r="J16" s="112"/>
      <c r="K16" s="163"/>
    </row>
    <row r="17" spans="1:11" ht="15.6" x14ac:dyDescent="0.3">
      <c r="A17" s="161" t="s">
        <v>21</v>
      </c>
      <c r="B17" s="112"/>
      <c r="C17" s="271" t="s">
        <v>303</v>
      </c>
      <c r="D17" s="271"/>
      <c r="E17" s="129"/>
      <c r="F17" s="129"/>
      <c r="G17" s="129"/>
      <c r="H17" s="129"/>
      <c r="I17" s="129"/>
      <c r="J17" s="112"/>
      <c r="K17" s="163"/>
    </row>
    <row r="18" spans="1:11" ht="15.6" x14ac:dyDescent="0.3">
      <c r="A18" s="272" t="s">
        <v>22</v>
      </c>
      <c r="B18" s="273" t="s">
        <v>23</v>
      </c>
      <c r="C18" s="274" t="s">
        <v>24</v>
      </c>
      <c r="D18" s="274"/>
      <c r="E18" s="274"/>
      <c r="F18" s="274"/>
      <c r="G18" s="274" t="s">
        <v>25</v>
      </c>
      <c r="H18" s="274"/>
      <c r="I18" s="274"/>
      <c r="J18" s="274"/>
      <c r="K18" s="165" t="s">
        <v>26</v>
      </c>
    </row>
    <row r="19" spans="1:11" ht="15.6" x14ac:dyDescent="0.3">
      <c r="A19" s="272"/>
      <c r="B19" s="273"/>
      <c r="C19" s="164" t="s">
        <v>27</v>
      </c>
      <c r="D19" s="164" t="s">
        <v>28</v>
      </c>
      <c r="E19" s="164" t="s">
        <v>29</v>
      </c>
      <c r="F19" s="164" t="s">
        <v>30</v>
      </c>
      <c r="G19" s="164" t="s">
        <v>27</v>
      </c>
      <c r="H19" s="164" t="s">
        <v>28</v>
      </c>
      <c r="I19" s="164" t="s">
        <v>29</v>
      </c>
      <c r="J19" s="164" t="s">
        <v>30</v>
      </c>
      <c r="K19" s="165"/>
    </row>
    <row r="20" spans="1:11" ht="15.6" x14ac:dyDescent="0.3">
      <c r="A20" s="166"/>
      <c r="B20" s="167" t="s">
        <v>153</v>
      </c>
      <c r="C20" s="168">
        <v>45155</v>
      </c>
      <c r="D20" s="168">
        <v>45521</v>
      </c>
      <c r="E20" s="169"/>
      <c r="F20" s="170"/>
      <c r="G20" s="169"/>
      <c r="H20" s="169"/>
      <c r="I20" s="169"/>
      <c r="J20" s="171"/>
      <c r="K20" s="172"/>
    </row>
    <row r="21" spans="1:11" ht="15.6" x14ac:dyDescent="0.3">
      <c r="A21" s="173" t="s">
        <v>32</v>
      </c>
      <c r="B21" s="174" t="s">
        <v>33</v>
      </c>
      <c r="C21" s="170"/>
      <c r="D21" s="170"/>
      <c r="E21" s="170"/>
      <c r="F21" s="170"/>
      <c r="G21" s="170"/>
      <c r="H21" s="170"/>
      <c r="I21" s="170"/>
      <c r="J21" s="175">
        <f>AVERAGE(J22:J26)</f>
        <v>0.95</v>
      </c>
      <c r="K21" s="172"/>
    </row>
    <row r="22" spans="1:11" ht="15.6" x14ac:dyDescent="0.25">
      <c r="A22" s="176" t="s">
        <v>34</v>
      </c>
      <c r="B22" s="177" t="s">
        <v>35</v>
      </c>
      <c r="C22" s="178">
        <v>45156</v>
      </c>
      <c r="D22" s="178">
        <v>45226</v>
      </c>
      <c r="E22" s="178"/>
      <c r="F22" s="179">
        <v>1</v>
      </c>
      <c r="G22" s="178"/>
      <c r="H22" s="178"/>
      <c r="I22" s="178"/>
      <c r="J22" s="179">
        <v>1</v>
      </c>
      <c r="K22" s="180"/>
    </row>
    <row r="23" spans="1:11" ht="15.6" x14ac:dyDescent="0.25">
      <c r="A23" s="176" t="s">
        <v>36</v>
      </c>
      <c r="B23" s="177" t="s">
        <v>37</v>
      </c>
      <c r="C23" s="178">
        <v>45156</v>
      </c>
      <c r="D23" s="178">
        <v>45166</v>
      </c>
      <c r="E23" s="178"/>
      <c r="F23" s="179">
        <v>1</v>
      </c>
      <c r="G23" s="178"/>
      <c r="H23" s="178"/>
      <c r="I23" s="178"/>
      <c r="J23" s="179">
        <v>0.8</v>
      </c>
      <c r="K23" s="180"/>
    </row>
    <row r="24" spans="1:11" ht="15.6" x14ac:dyDescent="0.25">
      <c r="A24" s="176" t="s">
        <v>38</v>
      </c>
      <c r="B24" s="177" t="s">
        <v>39</v>
      </c>
      <c r="C24" s="178">
        <v>45156</v>
      </c>
      <c r="D24" s="178">
        <v>45226</v>
      </c>
      <c r="E24" s="178"/>
      <c r="F24" s="179">
        <v>1</v>
      </c>
      <c r="G24" s="178"/>
      <c r="H24" s="178"/>
      <c r="I24" s="178"/>
      <c r="J24" s="179">
        <v>1</v>
      </c>
      <c r="K24" s="180" t="s">
        <v>154</v>
      </c>
    </row>
    <row r="25" spans="1:11" ht="15.6" x14ac:dyDescent="0.25">
      <c r="A25" s="176" t="s">
        <v>40</v>
      </c>
      <c r="B25" s="177" t="s">
        <v>41</v>
      </c>
      <c r="C25" s="178">
        <v>45104</v>
      </c>
      <c r="D25" s="178">
        <v>45111</v>
      </c>
      <c r="E25" s="178"/>
      <c r="F25" s="179">
        <v>1</v>
      </c>
      <c r="G25" s="178"/>
      <c r="H25" s="178"/>
      <c r="I25" s="178"/>
      <c r="J25" s="179">
        <v>1</v>
      </c>
      <c r="K25" s="180"/>
    </row>
    <row r="26" spans="1:11" ht="15.6" x14ac:dyDescent="0.25">
      <c r="A26" s="176"/>
      <c r="B26" s="177"/>
      <c r="C26" s="178"/>
      <c r="D26" s="178"/>
      <c r="E26" s="178"/>
      <c r="F26" s="179"/>
      <c r="G26" s="178"/>
      <c r="H26" s="178"/>
      <c r="I26" s="178"/>
      <c r="J26" s="179"/>
      <c r="K26" s="180"/>
    </row>
    <row r="27" spans="1:11" ht="15.6" x14ac:dyDescent="0.3">
      <c r="A27" s="173" t="s">
        <v>47</v>
      </c>
      <c r="B27" s="174" t="s">
        <v>155</v>
      </c>
      <c r="C27" s="181"/>
      <c r="D27" s="181"/>
      <c r="E27" s="181"/>
      <c r="F27" s="181"/>
      <c r="G27" s="181"/>
      <c r="H27" s="181"/>
      <c r="I27" s="181"/>
      <c r="J27" s="182">
        <f>AVERAGE(J28:J50)</f>
        <v>0.76493552699672229</v>
      </c>
      <c r="K27" s="172" t="s">
        <v>156</v>
      </c>
    </row>
    <row r="28" spans="1:11" ht="15.6" x14ac:dyDescent="0.25">
      <c r="A28" s="183" t="s">
        <v>49</v>
      </c>
      <c r="B28" s="177" t="s">
        <v>157</v>
      </c>
      <c r="C28" s="184">
        <v>45231</v>
      </c>
      <c r="D28" s="184">
        <v>45233</v>
      </c>
      <c r="E28" s="185">
        <v>1</v>
      </c>
      <c r="F28" s="186">
        <v>1</v>
      </c>
      <c r="G28" s="184">
        <v>45293</v>
      </c>
      <c r="H28" s="184">
        <v>45294</v>
      </c>
      <c r="I28" s="185">
        <v>1</v>
      </c>
      <c r="J28" s="187">
        <f>IFERROR(I28/E28,"0%")</f>
        <v>1</v>
      </c>
      <c r="K28" s="180" t="s">
        <v>256</v>
      </c>
    </row>
    <row r="29" spans="1:11" ht="15.6" x14ac:dyDescent="0.25">
      <c r="A29" s="183" t="s">
        <v>54</v>
      </c>
      <c r="B29" s="177" t="s">
        <v>128</v>
      </c>
      <c r="C29" s="184">
        <v>45261</v>
      </c>
      <c r="D29" s="184">
        <v>45280</v>
      </c>
      <c r="E29" s="188">
        <v>26</v>
      </c>
      <c r="F29" s="186">
        <v>1</v>
      </c>
      <c r="G29" s="184">
        <v>45297</v>
      </c>
      <c r="H29" s="184">
        <v>45364</v>
      </c>
      <c r="I29" s="188">
        <v>26</v>
      </c>
      <c r="J29" s="187">
        <f t="shared" ref="J29:J49" si="0">IFERROR(I29/E29,"0%")</f>
        <v>1</v>
      </c>
      <c r="K29" s="180" t="s">
        <v>256</v>
      </c>
    </row>
    <row r="30" spans="1:11" ht="15.6" x14ac:dyDescent="0.25">
      <c r="A30" s="183" t="s">
        <v>58</v>
      </c>
      <c r="B30" s="177" t="s">
        <v>158</v>
      </c>
      <c r="C30" s="184">
        <v>45289</v>
      </c>
      <c r="D30" s="184">
        <v>45292</v>
      </c>
      <c r="E30" s="188">
        <v>1</v>
      </c>
      <c r="F30" s="186">
        <v>1</v>
      </c>
      <c r="G30" s="184">
        <v>45371</v>
      </c>
      <c r="H30" s="184">
        <v>45374</v>
      </c>
      <c r="I30" s="185">
        <v>1</v>
      </c>
      <c r="J30" s="187">
        <f t="shared" si="0"/>
        <v>1</v>
      </c>
      <c r="K30" s="180" t="s">
        <v>256</v>
      </c>
    </row>
    <row r="31" spans="1:11" ht="15.6" x14ac:dyDescent="0.25">
      <c r="A31" s="183" t="s">
        <v>63</v>
      </c>
      <c r="B31" s="177" t="s">
        <v>159</v>
      </c>
      <c r="C31" s="184">
        <v>45279</v>
      </c>
      <c r="D31" s="184">
        <v>45287</v>
      </c>
      <c r="E31" s="189">
        <v>350</v>
      </c>
      <c r="F31" s="186">
        <v>1</v>
      </c>
      <c r="G31" s="184">
        <v>45378</v>
      </c>
      <c r="H31" s="184">
        <v>45384</v>
      </c>
      <c r="I31" s="189">
        <v>350</v>
      </c>
      <c r="J31" s="187">
        <f t="shared" si="0"/>
        <v>1</v>
      </c>
      <c r="K31" s="180" t="s">
        <v>256</v>
      </c>
    </row>
    <row r="32" spans="1:11" ht="15.6" x14ac:dyDescent="0.25">
      <c r="A32" s="183" t="s">
        <v>160</v>
      </c>
      <c r="B32" s="177" t="s">
        <v>161</v>
      </c>
      <c r="C32" s="184">
        <v>45292</v>
      </c>
      <c r="D32" s="184">
        <v>45293</v>
      </c>
      <c r="E32" s="190">
        <v>22</v>
      </c>
      <c r="F32" s="186">
        <v>1</v>
      </c>
      <c r="G32" s="184">
        <v>45387</v>
      </c>
      <c r="H32" s="191">
        <v>45543</v>
      </c>
      <c r="I32" s="190">
        <v>22</v>
      </c>
      <c r="J32" s="187">
        <f t="shared" si="0"/>
        <v>1</v>
      </c>
      <c r="K32" s="180" t="s">
        <v>256</v>
      </c>
    </row>
    <row r="33" spans="1:13" ht="15.6" x14ac:dyDescent="0.25">
      <c r="A33" s="183" t="s">
        <v>163</v>
      </c>
      <c r="B33" s="177" t="s">
        <v>162</v>
      </c>
      <c r="C33" s="184">
        <v>45310</v>
      </c>
      <c r="D33" s="184">
        <v>45310</v>
      </c>
      <c r="E33" s="190">
        <v>1</v>
      </c>
      <c r="F33" s="186">
        <v>1</v>
      </c>
      <c r="G33" s="184">
        <v>45397</v>
      </c>
      <c r="H33" s="191">
        <v>45577</v>
      </c>
      <c r="I33" s="190">
        <v>1</v>
      </c>
      <c r="J33" s="187">
        <f t="shared" si="0"/>
        <v>1</v>
      </c>
      <c r="K33" s="180" t="s">
        <v>256</v>
      </c>
    </row>
    <row r="34" spans="1:13" ht="15.6" x14ac:dyDescent="0.25">
      <c r="A34" s="183" t="s">
        <v>165</v>
      </c>
      <c r="B34" s="177" t="s">
        <v>164</v>
      </c>
      <c r="C34" s="184">
        <v>45310</v>
      </c>
      <c r="D34" s="184">
        <v>45310</v>
      </c>
      <c r="E34" s="190">
        <v>22</v>
      </c>
      <c r="F34" s="186">
        <v>1</v>
      </c>
      <c r="G34" s="184">
        <v>45397</v>
      </c>
      <c r="H34" s="191">
        <v>45577</v>
      </c>
      <c r="I34" s="190">
        <v>22</v>
      </c>
      <c r="J34" s="187">
        <f t="shared" si="0"/>
        <v>1</v>
      </c>
      <c r="K34" s="180" t="s">
        <v>256</v>
      </c>
    </row>
    <row r="35" spans="1:13" ht="15.6" x14ac:dyDescent="0.25">
      <c r="A35" s="183" t="s">
        <v>167</v>
      </c>
      <c r="B35" s="177" t="s">
        <v>166</v>
      </c>
      <c r="C35" s="184">
        <v>45310</v>
      </c>
      <c r="D35" s="184">
        <v>45316</v>
      </c>
      <c r="E35" s="190">
        <v>1</v>
      </c>
      <c r="F35" s="186">
        <v>1</v>
      </c>
      <c r="G35" s="184">
        <v>45397</v>
      </c>
      <c r="H35" s="191">
        <v>45613</v>
      </c>
      <c r="I35" s="190">
        <v>1</v>
      </c>
      <c r="J35" s="187">
        <f t="shared" si="0"/>
        <v>1</v>
      </c>
      <c r="K35" s="180" t="s">
        <v>256</v>
      </c>
    </row>
    <row r="36" spans="1:13" ht="15.6" x14ac:dyDescent="0.25">
      <c r="A36" s="183" t="s">
        <v>227</v>
      </c>
      <c r="B36" s="177" t="s">
        <v>220</v>
      </c>
      <c r="C36" s="184">
        <v>45299</v>
      </c>
      <c r="D36" s="184">
        <v>45351</v>
      </c>
      <c r="E36" s="190">
        <v>1</v>
      </c>
      <c r="F36" s="186">
        <v>1</v>
      </c>
      <c r="G36" s="184">
        <v>45429</v>
      </c>
      <c r="H36" s="191">
        <v>45205</v>
      </c>
      <c r="I36" s="190">
        <v>1</v>
      </c>
      <c r="J36" s="187">
        <f t="shared" si="0"/>
        <v>1</v>
      </c>
      <c r="K36" s="180" t="s">
        <v>256</v>
      </c>
      <c r="L36" s="110">
        <f>44+8+2.5</f>
        <v>54.5</v>
      </c>
      <c r="M36" s="110">
        <f>0.15*0.9*54</f>
        <v>7.2900000000000009</v>
      </c>
    </row>
    <row r="37" spans="1:13" ht="15.6" x14ac:dyDescent="0.25">
      <c r="A37" s="183" t="s">
        <v>228</v>
      </c>
      <c r="B37" s="177" t="s">
        <v>221</v>
      </c>
      <c r="C37" s="184">
        <v>45299</v>
      </c>
      <c r="D37" s="184">
        <v>45351</v>
      </c>
      <c r="E37" s="190">
        <v>1</v>
      </c>
      <c r="F37" s="186">
        <v>1</v>
      </c>
      <c r="G37" s="184">
        <v>45429</v>
      </c>
      <c r="H37" s="191">
        <v>45614</v>
      </c>
      <c r="I37" s="190">
        <v>1</v>
      </c>
      <c r="J37" s="187">
        <f t="shared" si="0"/>
        <v>1</v>
      </c>
      <c r="K37" s="180" t="s">
        <v>256</v>
      </c>
      <c r="L37" s="110">
        <f>44+8+2.5</f>
        <v>54.5</v>
      </c>
      <c r="M37" s="110">
        <f>0.15*0.9*54</f>
        <v>7.2900000000000009</v>
      </c>
    </row>
    <row r="38" spans="1:13" ht="15.6" x14ac:dyDescent="0.25">
      <c r="A38" s="183" t="s">
        <v>225</v>
      </c>
      <c r="B38" s="177" t="s">
        <v>226</v>
      </c>
      <c r="C38" s="184">
        <v>45353</v>
      </c>
      <c r="D38" s="184">
        <v>45355</v>
      </c>
      <c r="E38" s="190">
        <v>124</v>
      </c>
      <c r="F38" s="186">
        <v>1</v>
      </c>
      <c r="G38" s="184">
        <v>45553</v>
      </c>
      <c r="H38" s="191">
        <v>45676</v>
      </c>
      <c r="I38" s="190">
        <v>95.45</v>
      </c>
      <c r="J38" s="187">
        <f t="shared" si="0"/>
        <v>0.76975806451612905</v>
      </c>
      <c r="K38" s="180" t="s">
        <v>229</v>
      </c>
    </row>
    <row r="39" spans="1:13" ht="15.6" x14ac:dyDescent="0.25">
      <c r="A39" s="183" t="s">
        <v>230</v>
      </c>
      <c r="B39" s="177" t="s">
        <v>231</v>
      </c>
      <c r="C39" s="184">
        <v>45356</v>
      </c>
      <c r="D39" s="184">
        <v>45361</v>
      </c>
      <c r="E39" s="190">
        <v>1</v>
      </c>
      <c r="F39" s="186">
        <v>1</v>
      </c>
      <c r="G39" s="184">
        <v>45559</v>
      </c>
      <c r="H39" s="191">
        <v>45615</v>
      </c>
      <c r="I39" s="190">
        <v>1</v>
      </c>
      <c r="J39" s="187">
        <f t="shared" si="0"/>
        <v>1</v>
      </c>
      <c r="K39" s="180" t="s">
        <v>256</v>
      </c>
    </row>
    <row r="40" spans="1:13" ht="15.6" x14ac:dyDescent="0.25">
      <c r="A40" s="183" t="s">
        <v>233</v>
      </c>
      <c r="B40" s="177" t="s">
        <v>240</v>
      </c>
      <c r="C40" s="184">
        <v>45361</v>
      </c>
      <c r="D40" s="184">
        <v>45376</v>
      </c>
      <c r="E40" s="190">
        <v>1</v>
      </c>
      <c r="F40" s="186">
        <v>1</v>
      </c>
      <c r="G40" s="184">
        <v>45574</v>
      </c>
      <c r="H40" s="191">
        <v>45616</v>
      </c>
      <c r="I40" s="190">
        <v>1</v>
      </c>
      <c r="J40" s="187">
        <f t="shared" si="0"/>
        <v>1</v>
      </c>
      <c r="K40" s="180" t="s">
        <v>256</v>
      </c>
    </row>
    <row r="41" spans="1:13" ht="15.6" x14ac:dyDescent="0.25">
      <c r="A41" s="183" t="s">
        <v>238</v>
      </c>
      <c r="B41" s="177" t="s">
        <v>239</v>
      </c>
      <c r="C41" s="184">
        <v>45377</v>
      </c>
      <c r="D41" s="184">
        <v>45392</v>
      </c>
      <c r="E41" s="190">
        <v>1</v>
      </c>
      <c r="F41" s="186">
        <v>1</v>
      </c>
      <c r="G41" s="184">
        <v>45574</v>
      </c>
      <c r="H41" s="191">
        <v>45627</v>
      </c>
      <c r="I41" s="190">
        <v>1</v>
      </c>
      <c r="J41" s="187">
        <f t="shared" si="0"/>
        <v>1</v>
      </c>
      <c r="K41" s="180" t="s">
        <v>256</v>
      </c>
    </row>
    <row r="42" spans="1:13" ht="15.6" x14ac:dyDescent="0.25">
      <c r="A42" s="183" t="s">
        <v>257</v>
      </c>
      <c r="B42" s="177" t="s">
        <v>279</v>
      </c>
      <c r="C42" s="177"/>
      <c r="D42" s="177"/>
      <c r="E42" s="190">
        <v>1</v>
      </c>
      <c r="F42" s="186">
        <v>1</v>
      </c>
      <c r="G42" s="191">
        <v>45628</v>
      </c>
      <c r="H42" s="191">
        <v>45634</v>
      </c>
      <c r="I42" s="140">
        <v>1</v>
      </c>
      <c r="J42" s="187">
        <f t="shared" si="0"/>
        <v>1</v>
      </c>
      <c r="K42" s="180" t="s">
        <v>256</v>
      </c>
    </row>
    <row r="43" spans="1:13" ht="15.6" x14ac:dyDescent="0.25">
      <c r="A43" s="183" t="s">
        <v>258</v>
      </c>
      <c r="B43" s="177" t="s">
        <v>327</v>
      </c>
      <c r="C43" s="184">
        <v>45335</v>
      </c>
      <c r="D43" s="184">
        <v>45341</v>
      </c>
      <c r="E43" s="188">
        <v>17</v>
      </c>
      <c r="F43" s="186">
        <v>1</v>
      </c>
      <c r="G43" s="191">
        <v>45628</v>
      </c>
      <c r="H43" s="191">
        <v>45641</v>
      </c>
      <c r="I43" s="140">
        <v>17</v>
      </c>
      <c r="J43" s="187">
        <f t="shared" si="0"/>
        <v>1</v>
      </c>
      <c r="K43" s="180" t="s">
        <v>256</v>
      </c>
    </row>
    <row r="44" spans="1:13" ht="15.6" x14ac:dyDescent="0.25">
      <c r="A44" s="183" t="s">
        <v>259</v>
      </c>
      <c r="B44" s="177" t="s">
        <v>324</v>
      </c>
      <c r="C44" s="184">
        <v>45335</v>
      </c>
      <c r="D44" s="184">
        <v>45341</v>
      </c>
      <c r="E44" s="188">
        <v>17</v>
      </c>
      <c r="F44" s="186">
        <v>1</v>
      </c>
      <c r="G44" s="184">
        <v>45521</v>
      </c>
      <c r="H44" s="191">
        <v>45676</v>
      </c>
      <c r="I44" s="140">
        <v>8</v>
      </c>
      <c r="J44" s="187">
        <f t="shared" si="0"/>
        <v>0.47058823529411764</v>
      </c>
      <c r="K44" s="180" t="s">
        <v>328</v>
      </c>
    </row>
    <row r="45" spans="1:13" ht="15.6" x14ac:dyDescent="0.25">
      <c r="A45" s="183" t="s">
        <v>260</v>
      </c>
      <c r="B45" s="177" t="s">
        <v>325</v>
      </c>
      <c r="C45" s="184">
        <v>45335</v>
      </c>
      <c r="D45" s="184">
        <v>45341</v>
      </c>
      <c r="E45" s="188">
        <v>17</v>
      </c>
      <c r="F45" s="186">
        <v>1</v>
      </c>
      <c r="G45" s="184">
        <f>H44+1</f>
        <v>45677</v>
      </c>
      <c r="H45" s="191">
        <v>45676</v>
      </c>
      <c r="I45" s="140">
        <v>6</v>
      </c>
      <c r="J45" s="187">
        <f t="shared" si="0"/>
        <v>0.35294117647058826</v>
      </c>
      <c r="K45" s="180" t="s">
        <v>328</v>
      </c>
    </row>
    <row r="46" spans="1:13" ht="15.6" x14ac:dyDescent="0.25">
      <c r="A46" s="183" t="s">
        <v>261</v>
      </c>
      <c r="B46" s="177" t="s">
        <v>326</v>
      </c>
      <c r="C46" s="184">
        <v>45342</v>
      </c>
      <c r="D46" s="184">
        <v>45351</v>
      </c>
      <c r="E46" s="188">
        <v>17</v>
      </c>
      <c r="F46" s="186">
        <v>1</v>
      </c>
      <c r="G46" s="184">
        <f>H45+1</f>
        <v>45677</v>
      </c>
      <c r="H46" s="191">
        <v>45676</v>
      </c>
      <c r="I46" s="188">
        <v>4</v>
      </c>
      <c r="J46" s="187">
        <f t="shared" si="0"/>
        <v>0.23529411764705882</v>
      </c>
      <c r="K46" s="180" t="s">
        <v>328</v>
      </c>
    </row>
    <row r="47" spans="1:13" ht="15.6" x14ac:dyDescent="0.25">
      <c r="A47" s="183" t="s">
        <v>263</v>
      </c>
      <c r="B47" s="177" t="s">
        <v>262</v>
      </c>
      <c r="C47" s="184">
        <v>45352</v>
      </c>
      <c r="D47" s="184">
        <v>45369</v>
      </c>
      <c r="E47" s="188">
        <v>17</v>
      </c>
      <c r="F47" s="186">
        <v>1</v>
      </c>
      <c r="G47" s="184">
        <v>45539</v>
      </c>
      <c r="H47" s="191"/>
      <c r="I47" s="188"/>
      <c r="J47" s="187">
        <f t="shared" si="0"/>
        <v>0</v>
      </c>
      <c r="K47" s="180"/>
    </row>
    <row r="48" spans="1:13" ht="15.6" x14ac:dyDescent="0.25">
      <c r="A48" s="183" t="s">
        <v>265</v>
      </c>
      <c r="B48" s="177" t="s">
        <v>264</v>
      </c>
      <c r="C48" s="184">
        <v>45358</v>
      </c>
      <c r="D48" s="184">
        <v>45374</v>
      </c>
      <c r="E48" s="188">
        <v>17</v>
      </c>
      <c r="F48" s="186">
        <v>1</v>
      </c>
      <c r="G48" s="184">
        <v>45561</v>
      </c>
      <c r="H48" s="191"/>
      <c r="I48" s="188"/>
      <c r="J48" s="187">
        <f t="shared" si="0"/>
        <v>0</v>
      </c>
      <c r="K48" s="180" t="s">
        <v>315</v>
      </c>
    </row>
    <row r="49" spans="1:11" ht="15.6" x14ac:dyDescent="0.25">
      <c r="A49" s="183" t="s">
        <v>290</v>
      </c>
      <c r="B49" s="177" t="s">
        <v>266</v>
      </c>
      <c r="C49" s="184">
        <v>45377</v>
      </c>
      <c r="D49" s="184">
        <v>45377</v>
      </c>
      <c r="E49" s="192">
        <v>273.91000000000003</v>
      </c>
      <c r="F49" s="186">
        <v>1</v>
      </c>
      <c r="G49" s="191">
        <v>45567</v>
      </c>
      <c r="H49" s="191"/>
      <c r="I49" s="188"/>
      <c r="J49" s="187">
        <f t="shared" si="0"/>
        <v>0</v>
      </c>
      <c r="K49" s="180" t="s">
        <v>315</v>
      </c>
    </row>
    <row r="50" spans="1:11" ht="15.6" x14ac:dyDescent="0.25">
      <c r="A50" s="183"/>
      <c r="B50" s="177"/>
      <c r="C50" s="184"/>
      <c r="D50" s="184"/>
      <c r="E50" s="190"/>
      <c r="F50" s="186"/>
      <c r="G50" s="184"/>
      <c r="H50" s="191"/>
      <c r="I50" s="190"/>
      <c r="J50" s="187"/>
      <c r="K50" s="180"/>
    </row>
    <row r="51" spans="1:11" ht="15.6" x14ac:dyDescent="0.3">
      <c r="A51" s="173" t="s">
        <v>67</v>
      </c>
      <c r="B51" s="193" t="s">
        <v>168</v>
      </c>
      <c r="C51" s="170"/>
      <c r="D51" s="170"/>
      <c r="E51" s="170"/>
      <c r="F51" s="170"/>
      <c r="G51" s="170"/>
      <c r="H51" s="170"/>
      <c r="I51" s="170"/>
      <c r="J51" s="182">
        <f>AVERAGE(J52:J58)</f>
        <v>0.4856709956709957</v>
      </c>
      <c r="K51" s="172" t="s">
        <v>156</v>
      </c>
    </row>
    <row r="52" spans="1:11" ht="31.2" x14ac:dyDescent="0.25">
      <c r="A52" s="176" t="s">
        <v>69</v>
      </c>
      <c r="B52" s="148" t="s">
        <v>169</v>
      </c>
      <c r="C52" s="178"/>
      <c r="D52" s="194"/>
      <c r="E52" s="194"/>
      <c r="F52" s="179"/>
      <c r="G52" s="178"/>
      <c r="H52" s="194"/>
      <c r="I52" s="194"/>
      <c r="J52" s="179">
        <v>0.85</v>
      </c>
      <c r="K52" s="180" t="s">
        <v>170</v>
      </c>
    </row>
    <row r="53" spans="1:11" ht="15.6" x14ac:dyDescent="0.25">
      <c r="A53" s="176" t="s">
        <v>74</v>
      </c>
      <c r="B53" s="148" t="s">
        <v>171</v>
      </c>
      <c r="C53" s="178">
        <v>45234</v>
      </c>
      <c r="D53" s="194">
        <v>45239</v>
      </c>
      <c r="E53" s="195"/>
      <c r="F53" s="186">
        <v>1</v>
      </c>
      <c r="G53" s="178">
        <v>45398</v>
      </c>
      <c r="H53" s="194">
        <v>45585</v>
      </c>
      <c r="I53" s="188">
        <v>140</v>
      </c>
      <c r="J53" s="187">
        <v>1</v>
      </c>
      <c r="K53" s="180"/>
    </row>
    <row r="54" spans="1:11" ht="15.6" x14ac:dyDescent="0.25">
      <c r="A54" s="176" t="s">
        <v>172</v>
      </c>
      <c r="B54" s="148" t="s">
        <v>173</v>
      </c>
      <c r="C54" s="178">
        <v>45240</v>
      </c>
      <c r="D54" s="194">
        <v>45441</v>
      </c>
      <c r="E54" s="188">
        <v>140</v>
      </c>
      <c r="F54" s="186">
        <v>1</v>
      </c>
      <c r="G54" s="178">
        <v>45411</v>
      </c>
      <c r="H54" s="191">
        <v>45676</v>
      </c>
      <c r="I54" s="188">
        <v>64</v>
      </c>
      <c r="J54" s="187">
        <f t="shared" ref="J54:J56" si="1">IFERROR(I54/E54,"0%")</f>
        <v>0.45714285714285713</v>
      </c>
      <c r="K54" s="180" t="s">
        <v>229</v>
      </c>
    </row>
    <row r="55" spans="1:11" ht="15.6" x14ac:dyDescent="0.25">
      <c r="A55" s="176" t="s">
        <v>77</v>
      </c>
      <c r="B55" s="148" t="s">
        <v>210</v>
      </c>
      <c r="C55" s="178">
        <v>45084</v>
      </c>
      <c r="D55" s="194">
        <v>45453</v>
      </c>
      <c r="E55" s="188">
        <v>33</v>
      </c>
      <c r="F55" s="186">
        <v>1</v>
      </c>
      <c r="G55" s="178">
        <v>45472</v>
      </c>
      <c r="H55" s="191">
        <v>45676</v>
      </c>
      <c r="I55" s="188">
        <v>2</v>
      </c>
      <c r="J55" s="187">
        <f t="shared" si="1"/>
        <v>6.0606060606060608E-2</v>
      </c>
      <c r="K55" s="180" t="s">
        <v>212</v>
      </c>
    </row>
    <row r="56" spans="1:11" ht="15.6" x14ac:dyDescent="0.25">
      <c r="A56" s="176" t="s">
        <v>83</v>
      </c>
      <c r="B56" s="148" t="s">
        <v>211</v>
      </c>
      <c r="C56" s="178">
        <v>45454</v>
      </c>
      <c r="D56" s="194">
        <v>45503</v>
      </c>
      <c r="E56" s="188">
        <v>33</v>
      </c>
      <c r="F56" s="186">
        <v>1</v>
      </c>
      <c r="G56" s="178">
        <v>45472</v>
      </c>
      <c r="H56" s="191">
        <v>45676</v>
      </c>
      <c r="I56" s="188">
        <v>2</v>
      </c>
      <c r="J56" s="187">
        <f t="shared" si="1"/>
        <v>6.0606060606060608E-2</v>
      </c>
      <c r="K56" s="180" t="s">
        <v>217</v>
      </c>
    </row>
    <row r="57" spans="1:11" ht="15.6" x14ac:dyDescent="0.25">
      <c r="A57" s="176"/>
      <c r="B57" s="148"/>
      <c r="C57" s="178"/>
      <c r="D57" s="194"/>
      <c r="E57" s="188"/>
      <c r="F57" s="186"/>
      <c r="G57" s="178"/>
      <c r="H57" s="191"/>
      <c r="I57" s="188"/>
      <c r="J57" s="187"/>
      <c r="K57" s="180"/>
    </row>
    <row r="58" spans="1:11" ht="15.6" x14ac:dyDescent="0.25">
      <c r="A58" s="176"/>
      <c r="B58" s="148"/>
      <c r="C58" s="178"/>
      <c r="D58" s="194"/>
      <c r="E58" s="188"/>
      <c r="F58" s="186"/>
      <c r="G58" s="178"/>
      <c r="H58" s="178"/>
      <c r="I58" s="188"/>
      <c r="J58" s="187"/>
      <c r="K58" s="180"/>
    </row>
    <row r="59" spans="1:11" ht="15.6" x14ac:dyDescent="0.3">
      <c r="A59" s="173" t="s">
        <v>113</v>
      </c>
      <c r="B59" s="193" t="s">
        <v>174</v>
      </c>
      <c r="C59" s="170"/>
      <c r="D59" s="170"/>
      <c r="E59" s="170"/>
      <c r="F59" s="170"/>
      <c r="G59" s="170"/>
      <c r="H59" s="170"/>
      <c r="I59" s="170"/>
      <c r="J59" s="182">
        <f>AVERAGE(J60:J62)</f>
        <v>0.5</v>
      </c>
      <c r="K59" s="172" t="s">
        <v>156</v>
      </c>
    </row>
    <row r="60" spans="1:11" ht="15.6" x14ac:dyDescent="0.25">
      <c r="A60" s="176" t="s">
        <v>115</v>
      </c>
      <c r="B60" s="148" t="s">
        <v>175</v>
      </c>
      <c r="C60" s="178">
        <v>45157</v>
      </c>
      <c r="D60" s="178">
        <v>45226</v>
      </c>
      <c r="E60" s="140">
        <v>1</v>
      </c>
      <c r="F60" s="186">
        <v>1</v>
      </c>
      <c r="G60" s="178"/>
      <c r="H60" s="178"/>
      <c r="I60" s="196">
        <v>1</v>
      </c>
      <c r="J60" s="187">
        <f t="shared" ref="J60:J61" si="2">IFERROR(I60/E60,"0%")</f>
        <v>1</v>
      </c>
      <c r="K60" s="180"/>
    </row>
    <row r="61" spans="1:11" ht="15.6" customHeight="1" x14ac:dyDescent="0.25">
      <c r="A61" s="176" t="s">
        <v>267</v>
      </c>
      <c r="B61" s="148" t="s">
        <v>268</v>
      </c>
      <c r="C61" s="178">
        <v>45358</v>
      </c>
      <c r="D61" s="178">
        <v>45380</v>
      </c>
      <c r="E61" s="197">
        <v>219</v>
      </c>
      <c r="F61" s="186">
        <v>1</v>
      </c>
      <c r="G61" s="178">
        <v>45520</v>
      </c>
      <c r="H61" s="178">
        <v>45550</v>
      </c>
      <c r="I61" s="196">
        <v>0</v>
      </c>
      <c r="J61" s="187">
        <f t="shared" si="2"/>
        <v>0</v>
      </c>
      <c r="K61" s="180"/>
    </row>
    <row r="62" spans="1:11" ht="15.6" x14ac:dyDescent="0.25">
      <c r="A62" s="176"/>
      <c r="B62" s="148"/>
      <c r="C62" s="178"/>
      <c r="D62" s="178"/>
      <c r="E62" s="140"/>
      <c r="F62" s="179"/>
      <c r="G62" s="178"/>
      <c r="H62" s="178"/>
      <c r="I62" s="196"/>
      <c r="J62" s="179"/>
      <c r="K62" s="180"/>
    </row>
    <row r="63" spans="1:11" ht="15.6" x14ac:dyDescent="0.25">
      <c r="A63" s="198" t="s">
        <v>118</v>
      </c>
      <c r="B63" s="199" t="s">
        <v>119</v>
      </c>
      <c r="C63" s="200"/>
      <c r="D63" s="200"/>
      <c r="E63" s="200"/>
      <c r="F63" s="175"/>
      <c r="G63" s="200"/>
      <c r="H63" s="200"/>
      <c r="I63" s="200"/>
      <c r="J63" s="182">
        <f>AVERAGE(J64:J65)</f>
        <v>0.7142857142857143</v>
      </c>
      <c r="K63" s="172" t="s">
        <v>156</v>
      </c>
    </row>
    <row r="64" spans="1:11" ht="15.6" x14ac:dyDescent="0.25">
      <c r="A64" s="201" t="s">
        <v>120</v>
      </c>
      <c r="B64" s="148" t="s">
        <v>176</v>
      </c>
      <c r="C64" s="178">
        <v>45227</v>
      </c>
      <c r="D64" s="178">
        <v>45260</v>
      </c>
      <c r="E64" s="202">
        <v>350</v>
      </c>
      <c r="F64" s="179">
        <v>1</v>
      </c>
      <c r="G64" s="178">
        <v>45272</v>
      </c>
      <c r="H64" s="178">
        <v>45301</v>
      </c>
      <c r="I64" s="202">
        <v>250</v>
      </c>
      <c r="J64" s="203">
        <v>0.7142857142857143</v>
      </c>
      <c r="K64" s="180" t="s">
        <v>219</v>
      </c>
    </row>
    <row r="65" spans="1:11" ht="15.6" x14ac:dyDescent="0.25">
      <c r="A65" s="201"/>
      <c r="B65" s="148"/>
      <c r="C65" s="178"/>
      <c r="D65" s="178"/>
      <c r="E65" s="202"/>
      <c r="F65" s="179"/>
      <c r="G65" s="178"/>
      <c r="H65" s="178"/>
      <c r="I65" s="202"/>
      <c r="J65" s="203"/>
      <c r="K65" s="180"/>
    </row>
    <row r="66" spans="1:11" ht="15.6" customHeight="1" x14ac:dyDescent="0.3">
      <c r="A66" s="173" t="s">
        <v>235</v>
      </c>
      <c r="B66" s="193" t="s">
        <v>234</v>
      </c>
      <c r="C66" s="170"/>
      <c r="D66" s="170"/>
      <c r="E66" s="170"/>
      <c r="F66" s="170"/>
      <c r="G66" s="170"/>
      <c r="H66" s="170"/>
      <c r="I66" s="170"/>
      <c r="J66" s="182">
        <f>AVERAGE(J67:J71)</f>
        <v>0.18895348837209303</v>
      </c>
      <c r="K66" s="180"/>
    </row>
    <row r="67" spans="1:11" ht="34.5" customHeight="1" x14ac:dyDescent="0.25">
      <c r="A67" s="201" t="s">
        <v>236</v>
      </c>
      <c r="B67" s="148" t="s">
        <v>237</v>
      </c>
      <c r="C67" s="178">
        <v>45539</v>
      </c>
      <c r="D67" s="178">
        <v>45589</v>
      </c>
      <c r="E67" s="202">
        <v>86</v>
      </c>
      <c r="F67" s="179">
        <v>1</v>
      </c>
      <c r="G67" s="178">
        <v>45539</v>
      </c>
      <c r="H67" s="191">
        <v>45668</v>
      </c>
      <c r="I67" s="202">
        <v>65</v>
      </c>
      <c r="J67" s="187">
        <f>IFERROR(I67/E67,"0%")</f>
        <v>0.7558139534883721</v>
      </c>
      <c r="K67" s="180" t="s">
        <v>253</v>
      </c>
    </row>
    <row r="68" spans="1:11" ht="15.6" x14ac:dyDescent="0.25">
      <c r="A68" s="201" t="s">
        <v>269</v>
      </c>
      <c r="B68" s="148" t="s">
        <v>270</v>
      </c>
      <c r="C68" s="178">
        <v>45539</v>
      </c>
      <c r="D68" s="178">
        <v>45589</v>
      </c>
      <c r="E68" s="202">
        <f>67+33</f>
        <v>100</v>
      </c>
      <c r="F68" s="179">
        <v>1</v>
      </c>
      <c r="G68" s="178"/>
      <c r="H68" s="191"/>
      <c r="I68" s="202"/>
      <c r="J68" s="187">
        <f>IFERROR(I68/E68,"0%")</f>
        <v>0</v>
      </c>
      <c r="K68" s="180" t="s">
        <v>271</v>
      </c>
    </row>
    <row r="69" spans="1:11" ht="15.6" customHeight="1" x14ac:dyDescent="0.25">
      <c r="A69" s="201" t="s">
        <v>272</v>
      </c>
      <c r="B69" s="148" t="s">
        <v>273</v>
      </c>
      <c r="C69" s="178">
        <v>45539</v>
      </c>
      <c r="D69" s="178">
        <v>45589</v>
      </c>
      <c r="E69" s="202">
        <v>52</v>
      </c>
      <c r="F69" s="179">
        <v>1</v>
      </c>
      <c r="G69" s="178"/>
      <c r="H69" s="191"/>
      <c r="I69" s="202"/>
      <c r="J69" s="187">
        <f>IFERROR(I69/E69,"0%")</f>
        <v>0</v>
      </c>
      <c r="K69" s="180" t="s">
        <v>271</v>
      </c>
    </row>
    <row r="70" spans="1:11" ht="15.6" customHeight="1" x14ac:dyDescent="0.25">
      <c r="A70" s="201" t="s">
        <v>274</v>
      </c>
      <c r="B70" s="148" t="s">
        <v>275</v>
      </c>
      <c r="C70" s="178">
        <v>45539</v>
      </c>
      <c r="D70" s="178">
        <v>45589</v>
      </c>
      <c r="E70" s="202">
        <v>72</v>
      </c>
      <c r="F70" s="179">
        <v>1</v>
      </c>
      <c r="G70" s="178"/>
      <c r="H70" s="191"/>
      <c r="I70" s="202"/>
      <c r="J70" s="187">
        <f>IFERROR(I70/E70,"0%")</f>
        <v>0</v>
      </c>
      <c r="K70" s="180" t="s">
        <v>271</v>
      </c>
    </row>
    <row r="71" spans="1:11" ht="15.6" customHeight="1" x14ac:dyDescent="0.25">
      <c r="A71" s="201"/>
      <c r="B71" s="148"/>
      <c r="C71" s="178"/>
      <c r="D71" s="178"/>
      <c r="E71" s="202"/>
      <c r="F71" s="179"/>
      <c r="G71" s="178"/>
      <c r="H71" s="178"/>
      <c r="I71" s="202"/>
      <c r="J71" s="203"/>
      <c r="K71" s="180"/>
    </row>
    <row r="72" spans="1:11" ht="15.6" x14ac:dyDescent="0.3">
      <c r="A72" s="173" t="s">
        <v>118</v>
      </c>
      <c r="B72" s="193" t="s">
        <v>276</v>
      </c>
      <c r="C72" s="170"/>
      <c r="D72" s="170"/>
      <c r="E72" s="170"/>
      <c r="F72" s="170"/>
      <c r="G72" s="170"/>
      <c r="H72" s="170"/>
      <c r="I72" s="170"/>
      <c r="J72" s="182">
        <f>AVERAGE(J73:J75)</f>
        <v>0</v>
      </c>
      <c r="K72" s="180"/>
    </row>
    <row r="73" spans="1:11" ht="15.6" x14ac:dyDescent="0.25">
      <c r="A73" s="201" t="s">
        <v>120</v>
      </c>
      <c r="B73" s="148" t="s">
        <v>277</v>
      </c>
      <c r="C73" s="178">
        <v>45365</v>
      </c>
      <c r="D73" s="178">
        <v>45371</v>
      </c>
      <c r="E73" s="202">
        <f>65+121+77+65</f>
        <v>328</v>
      </c>
      <c r="F73" s="179">
        <v>1</v>
      </c>
      <c r="G73" s="178"/>
      <c r="H73" s="191"/>
      <c r="I73" s="202">
        <v>0</v>
      </c>
      <c r="J73" s="187">
        <f>IFERROR(I73/E73,"0%")</f>
        <v>0</v>
      </c>
      <c r="K73" s="180" t="s">
        <v>271</v>
      </c>
    </row>
    <row r="74" spans="1:11" ht="15.6" x14ac:dyDescent="0.25">
      <c r="A74" s="201" t="s">
        <v>120</v>
      </c>
      <c r="B74" s="148" t="s">
        <v>278</v>
      </c>
      <c r="C74" s="178">
        <v>45365</v>
      </c>
      <c r="D74" s="178">
        <v>45371</v>
      </c>
      <c r="E74" s="202">
        <f>216</f>
        <v>216</v>
      </c>
      <c r="F74" s="179">
        <v>1</v>
      </c>
      <c r="G74" s="178"/>
      <c r="H74" s="191"/>
      <c r="I74" s="202">
        <v>0</v>
      </c>
      <c r="J74" s="187">
        <f>IFERROR(I74/E74,"0%")</f>
        <v>0</v>
      </c>
      <c r="K74" s="180" t="s">
        <v>271</v>
      </c>
    </row>
    <row r="75" spans="1:11" ht="15.6" x14ac:dyDescent="0.25">
      <c r="A75" s="201"/>
      <c r="B75" s="148"/>
      <c r="C75" s="178"/>
      <c r="D75" s="178"/>
      <c r="E75" s="202"/>
      <c r="F75" s="179"/>
      <c r="G75" s="178"/>
      <c r="H75" s="178"/>
      <c r="I75" s="202"/>
      <c r="J75" s="203"/>
      <c r="K75" s="180"/>
    </row>
    <row r="76" spans="1:11" ht="15.6" x14ac:dyDescent="0.25">
      <c r="A76" s="277" t="s">
        <v>320</v>
      </c>
      <c r="B76" s="278"/>
      <c r="C76" s="278"/>
      <c r="D76" s="278"/>
      <c r="E76" s="278"/>
      <c r="F76" s="278"/>
      <c r="G76" s="278"/>
      <c r="H76" s="278"/>
      <c r="I76" s="278"/>
      <c r="J76" s="278"/>
      <c r="K76" s="279"/>
    </row>
    <row r="77" spans="1:11" ht="15.6" x14ac:dyDescent="0.3">
      <c r="A77" s="204" t="s">
        <v>123</v>
      </c>
      <c r="B77" s="275" t="s">
        <v>124</v>
      </c>
      <c r="C77" s="275"/>
      <c r="D77" s="275"/>
      <c r="E77" s="276" t="s">
        <v>125</v>
      </c>
      <c r="F77" s="276"/>
      <c r="G77" s="171" t="s">
        <v>126</v>
      </c>
      <c r="H77" s="171" t="s">
        <v>4</v>
      </c>
      <c r="I77" s="171" t="s">
        <v>29</v>
      </c>
      <c r="J77" s="171" t="s">
        <v>127</v>
      </c>
      <c r="K77" s="205" t="s">
        <v>26</v>
      </c>
    </row>
    <row r="78" spans="1:11" ht="15.6" x14ac:dyDescent="0.25">
      <c r="A78" s="176">
        <f>IF(B78="","",COUNTA($B$77:B77))</f>
        <v>1</v>
      </c>
      <c r="B78" s="280" t="s">
        <v>280</v>
      </c>
      <c r="C78" s="280"/>
      <c r="D78" s="280"/>
      <c r="E78" s="281" t="s">
        <v>177</v>
      </c>
      <c r="F78" s="281"/>
      <c r="G78" s="191">
        <v>45677</v>
      </c>
      <c r="H78" s="191">
        <v>45681</v>
      </c>
      <c r="I78" s="140">
        <v>10</v>
      </c>
      <c r="J78" s="140" t="s">
        <v>178</v>
      </c>
      <c r="K78" s="206"/>
    </row>
    <row r="79" spans="1:11" ht="15.6" x14ac:dyDescent="0.25">
      <c r="A79" s="176">
        <f>IF(B79="","",COUNTA($B$77:B78))</f>
        <v>2</v>
      </c>
      <c r="B79" s="280" t="s">
        <v>281</v>
      </c>
      <c r="C79" s="280"/>
      <c r="D79" s="280"/>
      <c r="E79" s="281" t="s">
        <v>177</v>
      </c>
      <c r="F79" s="281"/>
      <c r="G79" s="191">
        <v>45678</v>
      </c>
      <c r="H79" s="191">
        <v>45682</v>
      </c>
      <c r="I79" s="140">
        <v>10</v>
      </c>
      <c r="J79" s="140" t="s">
        <v>222</v>
      </c>
      <c r="K79" s="206"/>
    </row>
    <row r="80" spans="1:11" ht="15.6" x14ac:dyDescent="0.25">
      <c r="A80" s="176">
        <f>IF(B80="","",COUNTA($B$77:B79))</f>
        <v>3</v>
      </c>
      <c r="B80" s="280" t="s">
        <v>282</v>
      </c>
      <c r="C80" s="280"/>
      <c r="D80" s="280"/>
      <c r="E80" s="281" t="s">
        <v>177</v>
      </c>
      <c r="F80" s="281"/>
      <c r="G80" s="191">
        <v>45679</v>
      </c>
      <c r="H80" s="191">
        <v>45683</v>
      </c>
      <c r="I80" s="140">
        <v>10</v>
      </c>
      <c r="J80" s="140" t="s">
        <v>222</v>
      </c>
      <c r="K80" s="206"/>
    </row>
    <row r="81" spans="1:11" ht="15.6" x14ac:dyDescent="0.25">
      <c r="A81" s="176">
        <f>IF(B81="","",COUNTA($B$77:B79))</f>
        <v>3</v>
      </c>
      <c r="B81" s="280" t="s">
        <v>179</v>
      </c>
      <c r="C81" s="280"/>
      <c r="D81" s="280"/>
      <c r="E81" s="281" t="s">
        <v>180</v>
      </c>
      <c r="F81" s="281"/>
      <c r="G81" s="191">
        <v>45677</v>
      </c>
      <c r="H81" s="191">
        <v>45683</v>
      </c>
      <c r="I81" s="140">
        <f>6*4</f>
        <v>24</v>
      </c>
      <c r="J81" s="140" t="s">
        <v>178</v>
      </c>
      <c r="K81" s="206"/>
    </row>
    <row r="82" spans="1:11" ht="15.6" x14ac:dyDescent="0.25">
      <c r="A82" s="176">
        <f>IF(B82="","",COUNTA($B$77:B80))</f>
        <v>4</v>
      </c>
      <c r="B82" s="280" t="s">
        <v>321</v>
      </c>
      <c r="C82" s="280"/>
      <c r="D82" s="280"/>
      <c r="E82" s="281" t="s">
        <v>180</v>
      </c>
      <c r="F82" s="281"/>
      <c r="G82" s="191">
        <v>45677</v>
      </c>
      <c r="H82" s="191">
        <v>45683</v>
      </c>
      <c r="I82" s="140">
        <v>65</v>
      </c>
      <c r="J82" s="140" t="s">
        <v>283</v>
      </c>
      <c r="K82" s="206"/>
    </row>
    <row r="83" spans="1:11" ht="15.6" x14ac:dyDescent="0.25">
      <c r="A83" s="176">
        <f>IF(B83="","",COUNTA($B$77:B80))</f>
        <v>4</v>
      </c>
      <c r="B83" s="280" t="s">
        <v>323</v>
      </c>
      <c r="C83" s="280"/>
      <c r="D83" s="280"/>
      <c r="E83" s="281" t="s">
        <v>180</v>
      </c>
      <c r="F83" s="281"/>
      <c r="G83" s="191">
        <v>45677</v>
      </c>
      <c r="H83" s="191">
        <v>45682</v>
      </c>
      <c r="I83" s="140">
        <v>6</v>
      </c>
      <c r="J83" s="140" t="s">
        <v>178</v>
      </c>
      <c r="K83" s="206"/>
    </row>
    <row r="84" spans="1:11" ht="15.6" x14ac:dyDescent="0.25">
      <c r="A84" s="176">
        <f>IF(B84="","",COUNTA($B$77:B81))</f>
        <v>5</v>
      </c>
      <c r="B84" s="280" t="s">
        <v>322</v>
      </c>
      <c r="C84" s="280"/>
      <c r="D84" s="280"/>
      <c r="E84" s="281" t="s">
        <v>180</v>
      </c>
      <c r="F84" s="281"/>
      <c r="G84" s="191">
        <v>45677</v>
      </c>
      <c r="H84" s="191">
        <v>45683</v>
      </c>
      <c r="I84" s="140">
        <v>6</v>
      </c>
      <c r="J84" s="140" t="s">
        <v>178</v>
      </c>
      <c r="K84" s="206"/>
    </row>
    <row r="85" spans="1:11" ht="15.6" customHeight="1" x14ac:dyDescent="0.25">
      <c r="A85" s="277" t="s">
        <v>133</v>
      </c>
      <c r="B85" s="278"/>
      <c r="C85" s="278"/>
      <c r="D85" s="278"/>
      <c r="E85" s="278"/>
      <c r="F85" s="278"/>
      <c r="G85" s="278"/>
      <c r="H85" s="278"/>
      <c r="I85" s="278"/>
      <c r="J85" s="278"/>
      <c r="K85" s="279"/>
    </row>
    <row r="86" spans="1:11" ht="15.6" customHeight="1" x14ac:dyDescent="0.25">
      <c r="A86" s="176">
        <f>IF(B86="","",COUNTA($B$86:B86))</f>
        <v>1</v>
      </c>
      <c r="B86" s="280" t="s">
        <v>254</v>
      </c>
      <c r="C86" s="280"/>
      <c r="D86" s="280"/>
      <c r="E86" s="280"/>
      <c r="F86" s="280"/>
      <c r="G86" s="280"/>
      <c r="H86" s="280"/>
      <c r="I86" s="280"/>
      <c r="J86" s="280"/>
      <c r="K86" s="284"/>
    </row>
    <row r="87" spans="1:11" ht="15.6" customHeight="1" x14ac:dyDescent="0.25">
      <c r="A87" s="176" t="str">
        <f>IF(B87="","",COUNTA($B$86:B87))</f>
        <v/>
      </c>
      <c r="B87" s="285"/>
      <c r="C87" s="286"/>
      <c r="D87" s="286"/>
      <c r="E87" s="286"/>
      <c r="F87" s="286"/>
      <c r="G87" s="286"/>
      <c r="H87" s="286"/>
      <c r="I87" s="286"/>
      <c r="J87" s="286"/>
      <c r="K87" s="287"/>
    </row>
    <row r="88" spans="1:11" ht="15.6" customHeight="1" x14ac:dyDescent="0.25">
      <c r="A88" s="277" t="s">
        <v>138</v>
      </c>
      <c r="B88" s="278"/>
      <c r="C88" s="278"/>
      <c r="D88" s="278"/>
      <c r="E88" s="278"/>
      <c r="F88" s="278"/>
      <c r="G88" s="278"/>
      <c r="H88" s="278"/>
      <c r="I88" s="278"/>
      <c r="J88" s="278"/>
      <c r="K88" s="279"/>
    </row>
    <row r="89" spans="1:11" ht="16.5" customHeight="1" x14ac:dyDescent="0.25">
      <c r="A89" s="176">
        <f>IF(B89="","",COUNTA($B$89:B89))</f>
        <v>1</v>
      </c>
      <c r="B89" s="282" t="s">
        <v>181</v>
      </c>
      <c r="C89" s="282"/>
      <c r="D89" s="282"/>
      <c r="E89" s="282"/>
      <c r="F89" s="282"/>
      <c r="G89" s="282"/>
      <c r="H89" s="282"/>
      <c r="I89" s="282"/>
      <c r="J89" s="282"/>
      <c r="K89" s="283"/>
    </row>
    <row r="90" spans="1:11" ht="16.5" customHeight="1" x14ac:dyDescent="0.25">
      <c r="A90" s="176">
        <f>IF(B90="","",COUNTA($B$89:B90))</f>
        <v>2</v>
      </c>
      <c r="B90" s="282" t="s">
        <v>329</v>
      </c>
      <c r="C90" s="282"/>
      <c r="D90" s="282"/>
      <c r="E90" s="282"/>
      <c r="F90" s="282"/>
      <c r="G90" s="282"/>
      <c r="H90" s="282"/>
      <c r="I90" s="282"/>
      <c r="J90" s="282"/>
      <c r="K90" s="283"/>
    </row>
    <row r="91" spans="1:11" ht="16.5" customHeight="1" x14ac:dyDescent="0.25">
      <c r="A91" s="277" t="s">
        <v>182</v>
      </c>
      <c r="B91" s="278"/>
      <c r="C91" s="278"/>
      <c r="D91" s="278"/>
      <c r="E91" s="278"/>
      <c r="F91" s="278"/>
      <c r="G91" s="278"/>
      <c r="H91" s="278"/>
      <c r="I91" s="278"/>
      <c r="J91" s="278"/>
      <c r="K91" s="279"/>
    </row>
    <row r="92" spans="1:11" ht="15.6" x14ac:dyDescent="0.3">
      <c r="A92" s="207"/>
      <c r="B92" s="288" t="s">
        <v>141</v>
      </c>
      <c r="C92" s="289"/>
      <c r="D92" s="289"/>
      <c r="E92" s="289"/>
      <c r="F92" s="289"/>
      <c r="G92" s="289"/>
      <c r="H92" s="289"/>
      <c r="I92" s="289"/>
      <c r="J92" s="289"/>
      <c r="K92" s="290"/>
    </row>
    <row r="93" spans="1:11" ht="15.6" x14ac:dyDescent="0.25">
      <c r="A93" s="176" t="str">
        <f>IF(B93="","",COUNTA($B$93:B93))</f>
        <v/>
      </c>
      <c r="B93" s="280"/>
      <c r="C93" s="280"/>
      <c r="D93" s="280"/>
      <c r="E93" s="280"/>
      <c r="F93" s="280"/>
      <c r="G93" s="280"/>
      <c r="H93" s="280"/>
      <c r="I93" s="280"/>
      <c r="J93" s="280"/>
      <c r="K93" s="284"/>
    </row>
    <row r="94" spans="1:11" ht="15.6" x14ac:dyDescent="0.3">
      <c r="A94" s="207"/>
      <c r="B94" s="288" t="s">
        <v>142</v>
      </c>
      <c r="C94" s="289"/>
      <c r="D94" s="289"/>
      <c r="E94" s="289"/>
      <c r="F94" s="289"/>
      <c r="G94" s="289"/>
      <c r="H94" s="289"/>
      <c r="I94" s="289"/>
      <c r="J94" s="289"/>
      <c r="K94" s="290"/>
    </row>
    <row r="95" spans="1:11" ht="15.6" x14ac:dyDescent="0.25">
      <c r="A95" s="176">
        <f>IF(B95="","",COUNTA($B$95:B95))</f>
        <v>1</v>
      </c>
      <c r="B95" s="280" t="s">
        <v>183</v>
      </c>
      <c r="C95" s="280"/>
      <c r="D95" s="280"/>
      <c r="E95" s="280"/>
      <c r="F95" s="280"/>
      <c r="G95" s="280"/>
      <c r="H95" s="280"/>
      <c r="I95" s="280"/>
      <c r="J95" s="280"/>
      <c r="K95" s="284"/>
    </row>
    <row r="96" spans="1:11" ht="15.6" customHeight="1" x14ac:dyDescent="0.25">
      <c r="A96" s="176">
        <f>IF(B96="","",COUNTA($B$95:B96))</f>
        <v>2</v>
      </c>
      <c r="B96" s="280" t="s">
        <v>312</v>
      </c>
      <c r="C96" s="280"/>
      <c r="D96" s="280"/>
      <c r="E96" s="280"/>
      <c r="F96" s="280"/>
      <c r="G96" s="280"/>
      <c r="H96" s="280"/>
      <c r="I96" s="280"/>
      <c r="J96" s="280"/>
      <c r="K96" s="284"/>
    </row>
    <row r="97" spans="1:11" ht="15.6" x14ac:dyDescent="0.25">
      <c r="A97" s="176"/>
      <c r="B97" s="280"/>
      <c r="C97" s="280"/>
      <c r="D97" s="280"/>
      <c r="E97" s="280"/>
      <c r="F97" s="280"/>
      <c r="G97" s="280"/>
      <c r="H97" s="280"/>
      <c r="I97" s="280"/>
      <c r="J97" s="280"/>
      <c r="K97" s="284"/>
    </row>
    <row r="98" spans="1:11" ht="15.6" x14ac:dyDescent="0.3">
      <c r="A98" s="207"/>
      <c r="B98" s="288" t="s">
        <v>143</v>
      </c>
      <c r="C98" s="289"/>
      <c r="D98" s="289"/>
      <c r="E98" s="289"/>
      <c r="F98" s="289"/>
      <c r="G98" s="289"/>
      <c r="H98" s="289"/>
      <c r="I98" s="289"/>
      <c r="J98" s="289"/>
      <c r="K98" s="290"/>
    </row>
    <row r="99" spans="1:11" ht="15.6" x14ac:dyDescent="0.25">
      <c r="A99" s="176">
        <f>IF(B99="","",COUNTA($B$99:B99))</f>
        <v>1</v>
      </c>
      <c r="B99" s="280" t="s">
        <v>313</v>
      </c>
      <c r="C99" s="280"/>
      <c r="D99" s="280"/>
      <c r="E99" s="280"/>
      <c r="F99" s="280"/>
      <c r="G99" s="280"/>
      <c r="H99" s="280"/>
      <c r="I99" s="280"/>
      <c r="J99" s="280"/>
      <c r="K99" s="284"/>
    </row>
    <row r="100" spans="1:11" ht="15.6" x14ac:dyDescent="0.25">
      <c r="A100" s="176">
        <f>IF(B100="","",COUNTA($B$99:B100))</f>
        <v>2</v>
      </c>
      <c r="B100" s="280" t="s">
        <v>184</v>
      </c>
      <c r="C100" s="280"/>
      <c r="D100" s="280"/>
      <c r="E100" s="280"/>
      <c r="F100" s="280"/>
      <c r="G100" s="280"/>
      <c r="H100" s="280"/>
      <c r="I100" s="280"/>
      <c r="J100" s="280"/>
      <c r="K100" s="284"/>
    </row>
    <row r="101" spans="1:11" ht="15.6" customHeight="1" x14ac:dyDescent="0.25">
      <c r="A101" s="176">
        <f>IF(B101="","",COUNTA($B$99:B101))</f>
        <v>3</v>
      </c>
      <c r="B101" s="280" t="s">
        <v>185</v>
      </c>
      <c r="C101" s="280"/>
      <c r="D101" s="280"/>
      <c r="E101" s="280"/>
      <c r="F101" s="280"/>
      <c r="G101" s="280"/>
      <c r="H101" s="280"/>
      <c r="I101" s="280"/>
      <c r="J101" s="280"/>
      <c r="K101" s="284"/>
    </row>
    <row r="102" spans="1:11" ht="15.6" x14ac:dyDescent="0.25">
      <c r="A102" s="176">
        <f>IF(B102="","",COUNTA($B$99:B102))</f>
        <v>4</v>
      </c>
      <c r="B102" s="280" t="s">
        <v>244</v>
      </c>
      <c r="C102" s="280"/>
      <c r="D102" s="280"/>
      <c r="E102" s="280"/>
      <c r="F102" s="280"/>
      <c r="G102" s="280"/>
      <c r="H102" s="280"/>
      <c r="I102" s="280"/>
      <c r="J102" s="280"/>
      <c r="K102" s="284"/>
    </row>
    <row r="103" spans="1:11" ht="15.6" customHeight="1" x14ac:dyDescent="0.25">
      <c r="A103" s="176">
        <f>IF(B103="","",COUNTA($B$99:B103))</f>
        <v>5</v>
      </c>
      <c r="B103" s="280" t="s">
        <v>314</v>
      </c>
      <c r="C103" s="280"/>
      <c r="D103" s="280"/>
      <c r="E103" s="280"/>
      <c r="F103" s="280"/>
      <c r="G103" s="280"/>
      <c r="H103" s="280"/>
      <c r="I103" s="280"/>
      <c r="J103" s="280"/>
      <c r="K103" s="284"/>
    </row>
    <row r="104" spans="1:11" ht="15.6" customHeight="1" x14ac:dyDescent="0.25">
      <c r="A104" s="176">
        <f>IF(B104="","",COUNTA($B$99:B104))</f>
        <v>6</v>
      </c>
      <c r="B104" s="280" t="s">
        <v>295</v>
      </c>
      <c r="C104" s="280"/>
      <c r="D104" s="280"/>
      <c r="E104" s="280"/>
      <c r="F104" s="280"/>
      <c r="G104" s="280"/>
      <c r="H104" s="280"/>
      <c r="I104" s="280"/>
      <c r="J104" s="280"/>
      <c r="K104" s="284"/>
    </row>
    <row r="105" spans="1:11" ht="15.6" x14ac:dyDescent="0.25">
      <c r="A105" s="176"/>
      <c r="B105" s="282"/>
      <c r="C105" s="282"/>
      <c r="D105" s="282"/>
      <c r="E105" s="282"/>
      <c r="F105" s="282"/>
      <c r="G105" s="282"/>
      <c r="H105" s="282"/>
      <c r="I105" s="282"/>
      <c r="J105" s="282"/>
      <c r="K105" s="283"/>
    </row>
    <row r="106" spans="1:11" ht="15.6" x14ac:dyDescent="0.3">
      <c r="A106" s="208"/>
      <c r="B106" s="136"/>
      <c r="C106" s="112"/>
      <c r="D106" s="112"/>
      <c r="E106" s="134" t="s">
        <v>146</v>
      </c>
      <c r="F106" s="112"/>
      <c r="G106" s="112"/>
      <c r="H106" s="112"/>
      <c r="I106" s="134"/>
      <c r="J106" s="112"/>
      <c r="K106" s="209"/>
    </row>
    <row r="107" spans="1:11" ht="15.6" x14ac:dyDescent="0.3">
      <c r="A107"/>
      <c r="B107" s="133"/>
      <c r="C107" s="112"/>
      <c r="D107" s="112"/>
      <c r="F107" s="112"/>
      <c r="I107" s="112"/>
      <c r="K107" s="209"/>
    </row>
    <row r="108" spans="1:11" ht="15.6" x14ac:dyDescent="0.3">
      <c r="A108"/>
      <c r="B108"/>
      <c r="C108" s="112"/>
      <c r="D108"/>
      <c r="E108"/>
      <c r="H108"/>
      <c r="I108"/>
      <c r="J108" s="112"/>
      <c r="K108" s="209"/>
    </row>
    <row r="109" spans="1:11" ht="15.6" x14ac:dyDescent="0.3">
      <c r="A109" s="208"/>
      <c r="C109" s="112"/>
      <c r="D109" s="112"/>
      <c r="E109" s="112"/>
      <c r="F109" s="112"/>
      <c r="G109" s="112"/>
      <c r="H109" s="112"/>
      <c r="I109" s="112"/>
      <c r="J109" s="112"/>
      <c r="K109" s="209"/>
    </row>
    <row r="110" spans="1:11" ht="15.6" x14ac:dyDescent="0.3">
      <c r="A110" s="208"/>
      <c r="B110" s="112"/>
      <c r="C110" s="112"/>
      <c r="D110" s="112"/>
      <c r="E110" s="112"/>
      <c r="G110" s="112"/>
      <c r="H110" s="112"/>
      <c r="I110" s="112"/>
      <c r="J110" s="112"/>
      <c r="K110" s="209"/>
    </row>
    <row r="111" spans="1:11" ht="15.6" x14ac:dyDescent="0.3">
      <c r="A111" s="208"/>
      <c r="B111" s="112"/>
      <c r="C111" s="112"/>
      <c r="D111" s="112"/>
      <c r="E111" s="112"/>
      <c r="F111" s="112"/>
      <c r="G111" s="112"/>
      <c r="H111" s="112"/>
      <c r="I111" s="112"/>
      <c r="J111" s="112"/>
      <c r="K111" s="209"/>
    </row>
    <row r="112" spans="1:11" ht="15.6" x14ac:dyDescent="0.3">
      <c r="A112" s="208"/>
      <c r="B112" s="112"/>
      <c r="C112" s="112"/>
      <c r="D112" s="112"/>
      <c r="E112" s="112"/>
      <c r="F112" s="112"/>
      <c r="G112" s="112"/>
      <c r="H112" s="112"/>
      <c r="I112" s="112"/>
      <c r="J112"/>
      <c r="K112" s="209"/>
    </row>
    <row r="113" spans="1:11" ht="15.6" x14ac:dyDescent="0.3">
      <c r="A113" s="208"/>
      <c r="B113" s="112"/>
      <c r="C113" s="112"/>
      <c r="D113" s="112"/>
      <c r="E113" s="112"/>
      <c r="F113" s="112"/>
      <c r="G113" s="112"/>
      <c r="H113" s="112"/>
      <c r="I113" s="112"/>
      <c r="J113" s="112"/>
      <c r="K113" s="209"/>
    </row>
    <row r="114" spans="1:11" ht="15.6" x14ac:dyDescent="0.3">
      <c r="A114" s="208"/>
      <c r="B114" s="112"/>
      <c r="C114" s="112"/>
      <c r="D114" s="112"/>
      <c r="E114" s="112"/>
      <c r="G114" s="112"/>
      <c r="H114" s="112"/>
      <c r="I114" s="112"/>
      <c r="J114" s="112"/>
      <c r="K114" s="209"/>
    </row>
    <row r="115" spans="1:11" ht="15.6" x14ac:dyDescent="0.3">
      <c r="A115" s="210"/>
      <c r="B115" s="112"/>
      <c r="C115" s="112"/>
      <c r="D115" s="112"/>
      <c r="E115" s="112"/>
      <c r="F115" s="112"/>
      <c r="G115"/>
      <c r="H115" s="112"/>
      <c r="I115" s="112"/>
      <c r="J115" s="112"/>
      <c r="K115" s="209"/>
    </row>
    <row r="116" spans="1:11" ht="15.6" x14ac:dyDescent="0.3">
      <c r="A116" s="208"/>
      <c r="B116" s="112"/>
      <c r="C116" s="112"/>
      <c r="D116" s="112"/>
      <c r="E116" s="112"/>
      <c r="F116" s="112"/>
      <c r="H116" s="112"/>
      <c r="I116" s="112"/>
      <c r="J116" s="112"/>
      <c r="K116"/>
    </row>
    <row r="117" spans="1:11" ht="15.6" x14ac:dyDescent="0.3">
      <c r="A117" s="208"/>
      <c r="B117" s="112"/>
      <c r="C117" s="112"/>
      <c r="D117" s="112"/>
      <c r="E117" s="112"/>
      <c r="F117" s="112"/>
      <c r="H117" s="112"/>
      <c r="I117" s="112"/>
      <c r="J117" s="112"/>
      <c r="K117"/>
    </row>
    <row r="118" spans="1:11" ht="15.6" x14ac:dyDescent="0.3">
      <c r="A118" s="208"/>
      <c r="B118" s="112"/>
      <c r="C118" s="112"/>
      <c r="D118" s="112"/>
      <c r="E118" s="112"/>
      <c r="F118" s="112"/>
      <c r="H118" s="112"/>
      <c r="I118" s="112"/>
      <c r="J118" s="112"/>
      <c r="K118"/>
    </row>
    <row r="119" spans="1:11" ht="15.6" x14ac:dyDescent="0.3">
      <c r="A119" s="208"/>
      <c r="B119" s="112"/>
      <c r="C119" s="112"/>
      <c r="D119" s="112"/>
      <c r="E119" s="112"/>
      <c r="F119" s="112"/>
      <c r="H119" s="112"/>
      <c r="I119" s="112"/>
      <c r="J119" s="112"/>
      <c r="K119"/>
    </row>
    <row r="120" spans="1:11" ht="15.6" x14ac:dyDescent="0.3">
      <c r="A120" s="208"/>
      <c r="B120" s="134"/>
      <c r="C120" s="112"/>
      <c r="D120" s="112"/>
      <c r="F120" s="112"/>
      <c r="G120" s="112"/>
      <c r="I120" s="134"/>
      <c r="J120" s="112"/>
      <c r="K120" s="209"/>
    </row>
    <row r="121" spans="1:11" ht="15.6" x14ac:dyDescent="0.3">
      <c r="A121" s="208"/>
      <c r="B121" s="112"/>
      <c r="C121" s="112"/>
      <c r="D121" s="112"/>
      <c r="E121" s="112"/>
      <c r="F121" s="112"/>
      <c r="G121" s="112"/>
      <c r="I121" s="112"/>
      <c r="J121" s="112"/>
      <c r="K121" s="209"/>
    </row>
    <row r="122" spans="1:11" ht="15.6" x14ac:dyDescent="0.3">
      <c r="A122" s="211"/>
      <c r="C122" s="112"/>
      <c r="D122" s="112"/>
      <c r="E122" s="112"/>
      <c r="F122" s="112"/>
      <c r="G122" s="112"/>
      <c r="H122" s="112"/>
      <c r="I122" s="112"/>
      <c r="J122" s="112"/>
      <c r="K122" s="209"/>
    </row>
    <row r="123" spans="1:11" ht="15.6" x14ac:dyDescent="0.3">
      <c r="A123" s="208"/>
      <c r="B123" s="112"/>
      <c r="C123" s="112"/>
      <c r="D123" s="112"/>
      <c r="E123" s="112"/>
      <c r="F123" s="112"/>
      <c r="G123" s="112"/>
      <c r="H123" s="112"/>
      <c r="I123" s="112"/>
      <c r="K123" s="209"/>
    </row>
    <row r="124" spans="1:11" ht="15.6" x14ac:dyDescent="0.3">
      <c r="A124" s="208"/>
      <c r="B124" s="134" t="s">
        <v>245</v>
      </c>
      <c r="C124" s="112"/>
      <c r="D124" s="112"/>
      <c r="E124" s="112"/>
      <c r="F124" s="112"/>
      <c r="G124" s="112"/>
      <c r="H124" s="112"/>
      <c r="I124" s="112"/>
      <c r="J124" s="112"/>
      <c r="K124" s="209"/>
    </row>
    <row r="125" spans="1:11" ht="15.6" x14ac:dyDescent="0.3">
      <c r="A125" s="208"/>
      <c r="B125" s="297"/>
      <c r="C125" s="297"/>
      <c r="D125" s="297"/>
      <c r="E125" s="297"/>
      <c r="F125" s="297"/>
      <c r="G125" s="297"/>
      <c r="H125" s="297"/>
      <c r="I125" s="297"/>
      <c r="J125" s="297"/>
      <c r="K125" s="298"/>
    </row>
    <row r="126" spans="1:11" ht="15.6" x14ac:dyDescent="0.3">
      <c r="A126" s="208"/>
      <c r="C126"/>
      <c r="D126" s="135"/>
      <c r="E126" s="135"/>
      <c r="F126" s="135"/>
      <c r="G126" s="135"/>
      <c r="H126" s="135"/>
      <c r="I126" s="135"/>
      <c r="J126" s="135"/>
      <c r="K126" s="212"/>
    </row>
    <row r="127" spans="1:11" ht="15.6" x14ac:dyDescent="0.3">
      <c r="A127" s="208"/>
      <c r="B127" s="135"/>
      <c r="C127" s="135"/>
      <c r="D127" s="135"/>
      <c r="E127" s="135"/>
      <c r="F127" s="135"/>
      <c r="G127" s="135"/>
      <c r="H127" s="135"/>
      <c r="I127" s="135"/>
      <c r="J127" s="135"/>
      <c r="K127" s="212"/>
    </row>
    <row r="128" spans="1:11" ht="15.6" x14ac:dyDescent="0.3">
      <c r="A128" s="208"/>
      <c r="B128" s="291"/>
      <c r="C128" s="291"/>
      <c r="D128" s="291"/>
      <c r="E128" s="291"/>
      <c r="F128" s="291"/>
      <c r="G128" s="291"/>
      <c r="H128" s="291"/>
      <c r="I128" s="291"/>
      <c r="J128" s="291"/>
      <c r="K128" s="296"/>
    </row>
    <row r="129" spans="1:11" ht="15.6" x14ac:dyDescent="0.3">
      <c r="A129" s="208"/>
      <c r="B129"/>
      <c r="C129" s="135"/>
      <c r="D129" s="135"/>
      <c r="F129" s="135"/>
      <c r="G129"/>
      <c r="H129" s="135"/>
      <c r="I129" s="135"/>
      <c r="J129" s="135"/>
      <c r="K129" s="212"/>
    </row>
    <row r="130" spans="1:11" ht="15.6" x14ac:dyDescent="0.3">
      <c r="A130" s="210"/>
      <c r="B130" s="135"/>
      <c r="C130" s="135"/>
      <c r="D130" s="135"/>
      <c r="E130" s="135"/>
      <c r="F130" s="135"/>
      <c r="G130" s="135"/>
      <c r="I130" s="135"/>
      <c r="J130" s="135"/>
      <c r="K130" s="212"/>
    </row>
    <row r="131" spans="1:11" ht="17.25" customHeight="1" x14ac:dyDescent="0.3">
      <c r="A131" s="141"/>
      <c r="C131" s="135"/>
      <c r="E131" s="135"/>
      <c r="F131" s="135"/>
      <c r="G131" s="134"/>
      <c r="H131" s="291" t="s">
        <v>284</v>
      </c>
      <c r="I131" s="291"/>
      <c r="J131" s="291"/>
      <c r="K131" s="292"/>
    </row>
    <row r="132" spans="1:11" ht="17.25" customHeight="1" thickBot="1" x14ac:dyDescent="0.35">
      <c r="A132" s="143"/>
      <c r="B132" s="293"/>
      <c r="C132" s="293"/>
      <c r="D132" s="293"/>
      <c r="E132" s="293"/>
      <c r="F132" s="131"/>
      <c r="G132" s="294"/>
      <c r="H132" s="294"/>
      <c r="I132" s="294"/>
      <c r="J132" s="294"/>
      <c r="K132" s="295"/>
    </row>
    <row r="133" spans="1:11" ht="17.25" customHeight="1" thickTop="1" x14ac:dyDescent="0.3">
      <c r="A133" s="141"/>
      <c r="B133" s="112"/>
      <c r="C133" s="112"/>
      <c r="D133" s="112"/>
      <c r="E133" s="112"/>
      <c r="F133" s="112"/>
      <c r="G133" s="112"/>
      <c r="H133" s="112"/>
      <c r="I133" s="112"/>
      <c r="J133" s="112"/>
      <c r="K133" s="142"/>
    </row>
    <row r="134" spans="1:11" ht="17.25" customHeight="1" x14ac:dyDescent="0.3">
      <c r="A134" s="141"/>
      <c r="B134" s="112"/>
      <c r="C134" s="112"/>
      <c r="D134" s="112"/>
      <c r="E134" s="112"/>
      <c r="F134" s="112"/>
      <c r="G134" s="112"/>
      <c r="H134" s="112"/>
      <c r="I134" s="112"/>
      <c r="J134" s="112"/>
      <c r="K134" s="142"/>
    </row>
    <row r="135" spans="1:11" ht="17.25" customHeight="1" x14ac:dyDescent="0.3">
      <c r="A135" s="144" t="s">
        <v>186</v>
      </c>
      <c r="B135" s="145"/>
      <c r="C135" s="146"/>
      <c r="D135" s="146"/>
      <c r="E135" s="146" t="s">
        <v>147</v>
      </c>
      <c r="F135" s="146"/>
      <c r="G135" s="146"/>
      <c r="H135" s="146"/>
      <c r="I135" s="146"/>
      <c r="J135" s="146" t="s">
        <v>148</v>
      </c>
      <c r="K135" s="147"/>
    </row>
  </sheetData>
  <mergeCells count="51">
    <mergeCell ref="H131:K131"/>
    <mergeCell ref="B132:E132"/>
    <mergeCell ref="G132:K132"/>
    <mergeCell ref="B103:K103"/>
    <mergeCell ref="B105:K105"/>
    <mergeCell ref="B128:K128"/>
    <mergeCell ref="B125:K125"/>
    <mergeCell ref="B104:K104"/>
    <mergeCell ref="B97:K97"/>
    <mergeCell ref="B99:K99"/>
    <mergeCell ref="B100:K100"/>
    <mergeCell ref="B101:K101"/>
    <mergeCell ref="B102:K102"/>
    <mergeCell ref="B98:K98"/>
    <mergeCell ref="A91:K91"/>
    <mergeCell ref="B93:K93"/>
    <mergeCell ref="B95:K95"/>
    <mergeCell ref="B96:K96"/>
    <mergeCell ref="B92:K92"/>
    <mergeCell ref="B94:K94"/>
    <mergeCell ref="B82:D82"/>
    <mergeCell ref="E82:F82"/>
    <mergeCell ref="A85:K85"/>
    <mergeCell ref="A88:K88"/>
    <mergeCell ref="B90:K90"/>
    <mergeCell ref="B89:K89"/>
    <mergeCell ref="B86:K86"/>
    <mergeCell ref="B87:K87"/>
    <mergeCell ref="B84:D84"/>
    <mergeCell ref="E84:F84"/>
    <mergeCell ref="B83:D83"/>
    <mergeCell ref="E83:F83"/>
    <mergeCell ref="B77:D77"/>
    <mergeCell ref="E77:F77"/>
    <mergeCell ref="A76:K76"/>
    <mergeCell ref="B81:D81"/>
    <mergeCell ref="E81:F81"/>
    <mergeCell ref="B78:D78"/>
    <mergeCell ref="E78:F78"/>
    <mergeCell ref="B79:D79"/>
    <mergeCell ref="E79:F79"/>
    <mergeCell ref="B80:D80"/>
    <mergeCell ref="E80:F80"/>
    <mergeCell ref="A2:K2"/>
    <mergeCell ref="H3:K3"/>
    <mergeCell ref="A4:K4"/>
    <mergeCell ref="C17:D17"/>
    <mergeCell ref="A18:A19"/>
    <mergeCell ref="B18:B19"/>
    <mergeCell ref="C18:F18"/>
    <mergeCell ref="G18:J18"/>
  </mergeCells>
  <hyperlinks>
    <hyperlink ref="A18" r:id="rId1" xr:uid="{862C59F9-A796-4051-87F5-4F2BB1674BD5}"/>
  </hyperlinks>
  <printOptions horizontalCentered="1"/>
  <pageMargins left="0.31496062992125984" right="0.70866141732283472" top="0.39370078740157483" bottom="0.35433070866141736" header="0.31496062992125984" footer="0.31496062992125984"/>
  <pageSetup paperSize="8" scale="59" orientation="landscape" r:id="rId2"/>
  <rowBreaks count="2" manualBreakCount="2">
    <brk id="37" max="10" man="1"/>
    <brk id="75" max="10" man="1"/>
  </rowBreaks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MJ75"/>
  <sheetViews>
    <sheetView tabSelected="1" showWhiteSpace="0" view="pageLayout" topLeftCell="A31" zoomScale="60" zoomScaleNormal="100" zoomScaleSheetLayoutView="100" zoomScalePageLayoutView="60" workbookViewId="0">
      <selection activeCell="B44" sqref="B42:K44"/>
    </sheetView>
  </sheetViews>
  <sheetFormatPr defaultColWidth="8.77734375" defaultRowHeight="17.25" customHeight="1" x14ac:dyDescent="0.25"/>
  <cols>
    <col min="1" max="1" width="5.77734375" style="107"/>
    <col min="2" max="2" width="36.77734375" style="107"/>
    <col min="3" max="3" width="13.5546875" style="89"/>
    <col min="4" max="4" width="14.5546875" style="89"/>
    <col min="5" max="5" width="13.5546875" style="89"/>
    <col min="6" max="6" width="9.21875" style="89"/>
    <col min="7" max="7" width="15.21875" style="89" customWidth="1"/>
    <col min="8" max="8" width="17.109375" style="89" customWidth="1"/>
    <col min="9" max="9" width="13.5546875" style="89"/>
    <col min="10" max="10" width="15.109375" style="89" customWidth="1"/>
    <col min="11" max="11" width="30.5546875" style="89" customWidth="1"/>
    <col min="12" max="1024" width="11" style="89"/>
    <col min="1025" max="1025" width="11.44140625" style="106"/>
    <col min="1026" max="16384" width="8.77734375" style="106"/>
  </cols>
  <sheetData>
    <row r="1" spans="1:11" s="89" customFormat="1" ht="13.95" customHeight="1" x14ac:dyDescent="0.25">
      <c r="A1" s="87"/>
      <c r="B1" s="88"/>
      <c r="C1" s="88"/>
      <c r="D1" s="88"/>
      <c r="E1" s="88"/>
      <c r="F1" s="88"/>
      <c r="G1" s="88"/>
      <c r="H1" s="88"/>
      <c r="I1" s="88"/>
      <c r="J1" s="352" t="s">
        <v>187</v>
      </c>
      <c r="K1" s="353"/>
    </row>
    <row r="2" spans="1:11" s="89" customFormat="1" ht="13.8" x14ac:dyDescent="0.25">
      <c r="A2" s="305" t="s">
        <v>1</v>
      </c>
      <c r="B2" s="306"/>
      <c r="C2" s="306"/>
      <c r="D2" s="306"/>
      <c r="E2" s="306"/>
      <c r="F2" s="306"/>
      <c r="G2" s="306"/>
      <c r="H2" s="306"/>
      <c r="I2" s="306"/>
      <c r="J2" s="306"/>
      <c r="K2" s="307"/>
    </row>
    <row r="3" spans="1:11" s="89" customFormat="1" ht="13.8" x14ac:dyDescent="0.25">
      <c r="A3" s="356" t="s">
        <v>2</v>
      </c>
      <c r="B3" s="357"/>
      <c r="C3" s="357"/>
      <c r="D3" s="357"/>
      <c r="E3" s="357"/>
      <c r="F3" s="357"/>
      <c r="G3" s="357"/>
      <c r="H3" s="357"/>
      <c r="I3" s="357"/>
      <c r="J3" s="357"/>
      <c r="K3" s="358"/>
    </row>
    <row r="4" spans="1:11" s="89" customFormat="1" ht="15.6" x14ac:dyDescent="0.3">
      <c r="A4" s="10"/>
      <c r="B4" s="11"/>
      <c r="C4" s="11"/>
      <c r="D4" s="14" t="s">
        <v>3</v>
      </c>
      <c r="E4" s="139">
        <v>45670</v>
      </c>
      <c r="F4" s="14" t="s">
        <v>4</v>
      </c>
      <c r="G4" s="139">
        <v>45676</v>
      </c>
      <c r="H4" s="11"/>
      <c r="I4" s="11"/>
      <c r="J4" s="11"/>
      <c r="K4" s="12"/>
    </row>
    <row r="5" spans="1:11" s="89" customFormat="1" ht="13.8" x14ac:dyDescent="0.25">
      <c r="A5" s="90"/>
      <c r="B5" s="91"/>
      <c r="C5" s="92"/>
      <c r="D5" s="92"/>
      <c r="E5" s="92"/>
      <c r="F5" s="92"/>
      <c r="G5" s="92"/>
      <c r="H5" s="92"/>
      <c r="I5" s="92"/>
      <c r="J5" s="92"/>
      <c r="K5" s="93"/>
    </row>
    <row r="6" spans="1:11" s="89" customFormat="1" ht="13.8" x14ac:dyDescent="0.25">
      <c r="A6" s="323" t="s">
        <v>5</v>
      </c>
      <c r="B6" s="324"/>
      <c r="C6" s="325" t="s">
        <v>188</v>
      </c>
      <c r="D6" s="325"/>
      <c r="E6" s="325"/>
      <c r="F6" s="325"/>
      <c r="G6" s="325"/>
      <c r="H6" s="325"/>
      <c r="I6" s="325"/>
      <c r="J6" s="325"/>
      <c r="K6" s="326"/>
    </row>
    <row r="7" spans="1:11" s="89" customFormat="1" ht="13.95" customHeight="1" x14ac:dyDescent="0.25">
      <c r="A7" s="323" t="s">
        <v>7</v>
      </c>
      <c r="B7" s="324"/>
      <c r="C7" s="354" t="s">
        <v>189</v>
      </c>
      <c r="D7" s="354"/>
      <c r="E7" s="354"/>
      <c r="F7" s="354"/>
      <c r="G7" s="354"/>
      <c r="H7" s="354"/>
      <c r="I7" s="354"/>
      <c r="J7" s="354"/>
      <c r="K7" s="355"/>
    </row>
    <row r="8" spans="1:11" s="89" customFormat="1" ht="13.8" x14ac:dyDescent="0.25">
      <c r="A8" s="323" t="s">
        <v>9</v>
      </c>
      <c r="B8" s="324"/>
      <c r="C8" s="325" t="s">
        <v>190</v>
      </c>
      <c r="D8" s="325"/>
      <c r="E8" s="325"/>
      <c r="F8" s="325"/>
      <c r="G8" s="325"/>
      <c r="H8" s="325"/>
      <c r="I8" s="325"/>
      <c r="J8" s="325"/>
      <c r="K8" s="326"/>
    </row>
    <row r="9" spans="1:11" s="89" customFormat="1" ht="13.8" x14ac:dyDescent="0.25">
      <c r="A9" s="323" t="s">
        <v>11</v>
      </c>
      <c r="B9" s="324"/>
      <c r="C9" s="325" t="s">
        <v>191</v>
      </c>
      <c r="D9" s="325"/>
      <c r="E9" s="325"/>
      <c r="F9" s="325"/>
      <c r="G9" s="325"/>
      <c r="H9" s="325"/>
      <c r="I9" s="325"/>
      <c r="J9" s="325"/>
      <c r="K9" s="326"/>
    </row>
    <row r="10" spans="1:11" s="89" customFormat="1" ht="13.8" x14ac:dyDescent="0.25">
      <c r="A10" s="323" t="s">
        <v>13</v>
      </c>
      <c r="B10" s="324"/>
      <c r="C10" s="325" t="s">
        <v>192</v>
      </c>
      <c r="D10" s="325"/>
      <c r="E10" s="325"/>
      <c r="F10" s="325"/>
      <c r="G10" s="325"/>
      <c r="H10" s="325"/>
      <c r="I10" s="325"/>
      <c r="J10" s="325"/>
      <c r="K10" s="326"/>
    </row>
    <row r="11" spans="1:11" s="89" customFormat="1" ht="13.8" x14ac:dyDescent="0.25">
      <c r="A11" s="323" t="s">
        <v>15</v>
      </c>
      <c r="B11" s="324"/>
      <c r="C11" s="325" t="s">
        <v>193</v>
      </c>
      <c r="D11" s="325"/>
      <c r="E11" s="325"/>
      <c r="F11" s="325"/>
      <c r="G11" s="325"/>
      <c r="H11" s="325"/>
      <c r="I11" s="325"/>
      <c r="J11" s="325"/>
      <c r="K11" s="326"/>
    </row>
    <row r="12" spans="1:11" s="89" customFormat="1" ht="13.8" x14ac:dyDescent="0.25">
      <c r="A12" s="323" t="s">
        <v>17</v>
      </c>
      <c r="B12" s="324"/>
      <c r="C12" s="214">
        <v>15</v>
      </c>
      <c r="D12" s="320" t="s">
        <v>304</v>
      </c>
      <c r="E12" s="321"/>
      <c r="F12" s="321"/>
      <c r="G12" s="321"/>
      <c r="H12" s="321"/>
      <c r="I12" s="321"/>
      <c r="J12" s="321"/>
      <c r="K12" s="322"/>
    </row>
    <row r="13" spans="1:11" s="89" customFormat="1" ht="13.8" x14ac:dyDescent="0.25">
      <c r="A13" s="323" t="s">
        <v>19</v>
      </c>
      <c r="B13" s="324"/>
      <c r="C13" s="216">
        <f ca="1">(TODAY()-C19)/30</f>
        <v>9.6999999999999993</v>
      </c>
      <c r="D13" s="320" t="s">
        <v>304</v>
      </c>
      <c r="E13" s="321"/>
      <c r="F13" s="321"/>
      <c r="G13" s="321"/>
      <c r="H13" s="321"/>
      <c r="I13" s="321"/>
      <c r="J13" s="321"/>
      <c r="K13" s="322"/>
    </row>
    <row r="14" spans="1:11" s="89" customFormat="1" ht="13.8" x14ac:dyDescent="0.25">
      <c r="A14" s="323" t="s">
        <v>20</v>
      </c>
      <c r="B14" s="324"/>
      <c r="C14" s="325" t="s">
        <v>194</v>
      </c>
      <c r="D14" s="325"/>
      <c r="E14" s="325"/>
      <c r="F14" s="325"/>
      <c r="G14" s="325"/>
      <c r="H14" s="325"/>
      <c r="I14" s="325"/>
      <c r="J14" s="325"/>
      <c r="K14" s="326"/>
    </row>
    <row r="15" spans="1:11" s="89" customFormat="1" ht="13.8" x14ac:dyDescent="0.25">
      <c r="A15" s="346" t="s">
        <v>21</v>
      </c>
      <c r="B15" s="347"/>
      <c r="C15" s="327" t="s">
        <v>194</v>
      </c>
      <c r="D15" s="327"/>
      <c r="E15" s="327"/>
      <c r="F15" s="327"/>
      <c r="G15" s="327"/>
      <c r="H15" s="327"/>
      <c r="I15" s="327"/>
      <c r="J15" s="327"/>
      <c r="K15" s="328"/>
    </row>
    <row r="16" spans="1:11" s="89" customFormat="1" ht="14.7" customHeight="1" x14ac:dyDescent="0.25">
      <c r="A16" s="331" t="s">
        <v>22</v>
      </c>
      <c r="B16" s="329" t="s">
        <v>23</v>
      </c>
      <c r="C16" s="329" t="s">
        <v>24</v>
      </c>
      <c r="D16" s="329"/>
      <c r="E16" s="329"/>
      <c r="F16" s="329"/>
      <c r="G16" s="329" t="s">
        <v>25</v>
      </c>
      <c r="H16" s="329"/>
      <c r="I16" s="329"/>
      <c r="J16" s="329"/>
      <c r="K16" s="230" t="s">
        <v>26</v>
      </c>
    </row>
    <row r="17" spans="1:11" s="89" customFormat="1" ht="13.8" x14ac:dyDescent="0.25">
      <c r="A17" s="329"/>
      <c r="B17" s="329"/>
      <c r="C17" s="230" t="s">
        <v>27</v>
      </c>
      <c r="D17" s="230" t="s">
        <v>28</v>
      </c>
      <c r="E17" s="230" t="s">
        <v>29</v>
      </c>
      <c r="F17" s="230" t="s">
        <v>30</v>
      </c>
      <c r="G17" s="230" t="s">
        <v>27</v>
      </c>
      <c r="H17" s="230" t="s">
        <v>28</v>
      </c>
      <c r="I17" s="230" t="s">
        <v>29</v>
      </c>
      <c r="J17" s="230" t="s">
        <v>30</v>
      </c>
      <c r="K17" s="230"/>
    </row>
    <row r="18" spans="1:11" s="89" customFormat="1" ht="13.8" x14ac:dyDescent="0.25">
      <c r="A18" s="217"/>
      <c r="B18" s="218" t="s">
        <v>48</v>
      </c>
      <c r="C18" s="154"/>
      <c r="D18" s="154"/>
      <c r="E18" s="154"/>
      <c r="F18" s="223"/>
      <c r="G18" s="154"/>
      <c r="H18" s="154"/>
      <c r="I18" s="154"/>
      <c r="J18" s="219"/>
      <c r="K18" s="215"/>
    </row>
    <row r="19" spans="1:11" s="89" customFormat="1" ht="27.6" x14ac:dyDescent="0.25">
      <c r="A19" s="152">
        <v>1</v>
      </c>
      <c r="B19" s="215" t="s">
        <v>203</v>
      </c>
      <c r="C19" s="153">
        <v>45386</v>
      </c>
      <c r="D19" s="153">
        <v>45657</v>
      </c>
      <c r="E19" s="220">
        <v>248266.44</v>
      </c>
      <c r="F19" s="231">
        <f ca="1">IF(TODAY()&gt;D19,1,(TODAY()-C19)/(D19-C19))</f>
        <v>1</v>
      </c>
      <c r="G19" s="153">
        <v>45386</v>
      </c>
      <c r="H19" s="154" t="s">
        <v>205</v>
      </c>
      <c r="I19" s="220">
        <f>86068*0.8</f>
        <v>68854.400000000009</v>
      </c>
      <c r="J19" s="219">
        <f>I19/E19</f>
        <v>0.27734074730358244</v>
      </c>
      <c r="K19" s="215" t="s">
        <v>340</v>
      </c>
    </row>
    <row r="20" spans="1:11" s="89" customFormat="1" ht="13.8" x14ac:dyDescent="0.25">
      <c r="A20" s="152"/>
      <c r="B20" s="218" t="s">
        <v>289</v>
      </c>
      <c r="C20" s="153"/>
      <c r="D20" s="153"/>
      <c r="E20" s="220"/>
      <c r="F20" s="224"/>
      <c r="G20" s="153"/>
      <c r="H20" s="154"/>
      <c r="I20" s="220"/>
      <c r="J20" s="219"/>
      <c r="K20" s="215"/>
    </row>
    <row r="21" spans="1:11" s="89" customFormat="1" ht="13.8" x14ac:dyDescent="0.25">
      <c r="A21" s="152">
        <v>1</v>
      </c>
      <c r="B21" s="215" t="s">
        <v>204</v>
      </c>
      <c r="C21" s="153">
        <v>45432</v>
      </c>
      <c r="D21" s="153">
        <v>45604</v>
      </c>
      <c r="E21" s="154">
        <v>68</v>
      </c>
      <c r="F21" s="231">
        <f ca="1">IF(TODAY()&gt;D21,1,(TODAY()-C21)/(D21-C21))</f>
        <v>1</v>
      </c>
      <c r="G21" s="153">
        <v>45432</v>
      </c>
      <c r="H21" s="153">
        <v>45604</v>
      </c>
      <c r="I21" s="154">
        <v>68</v>
      </c>
      <c r="J21" s="219">
        <f>I21/E21</f>
        <v>1</v>
      </c>
      <c r="K21" s="215"/>
    </row>
    <row r="22" spans="1:11" s="89" customFormat="1" ht="13.8" x14ac:dyDescent="0.25">
      <c r="A22" s="152">
        <v>2</v>
      </c>
      <c r="B22" s="215" t="s">
        <v>206</v>
      </c>
      <c r="C22" s="153">
        <v>45585</v>
      </c>
      <c r="D22" s="153">
        <v>45625</v>
      </c>
      <c r="E22" s="154">
        <v>68</v>
      </c>
      <c r="F22" s="231">
        <f ca="1">IF(TODAY()&gt;D22,1,(TODAY()-C22)/(D22-C22))</f>
        <v>1</v>
      </c>
      <c r="G22" s="153">
        <v>45659</v>
      </c>
      <c r="H22" s="154" t="s">
        <v>205</v>
      </c>
      <c r="I22" s="154">
        <v>25</v>
      </c>
      <c r="J22" s="219">
        <f t="shared" ref="J22:J27" si="0">I22/E22</f>
        <v>0.36764705882352944</v>
      </c>
      <c r="K22" s="222"/>
    </row>
    <row r="23" spans="1:11" s="89" customFormat="1" ht="13.8" x14ac:dyDescent="0.25">
      <c r="A23" s="152">
        <v>3</v>
      </c>
      <c r="B23" s="215" t="s">
        <v>305</v>
      </c>
      <c r="C23" s="153">
        <v>45615</v>
      </c>
      <c r="D23" s="153">
        <v>45635</v>
      </c>
      <c r="E23" s="154">
        <v>552</v>
      </c>
      <c r="F23" s="231">
        <f ca="1">IF(TODAY()&gt;D23,1,(TODAY()-C23)/(D23-C23))</f>
        <v>1</v>
      </c>
      <c r="G23" s="153">
        <v>45660</v>
      </c>
      <c r="H23" s="154" t="s">
        <v>205</v>
      </c>
      <c r="I23" s="154">
        <v>90</v>
      </c>
      <c r="J23" s="219">
        <f t="shared" si="0"/>
        <v>0.16304347826086957</v>
      </c>
      <c r="K23" s="222"/>
    </row>
    <row r="24" spans="1:11" s="89" customFormat="1" ht="13.8" x14ac:dyDescent="0.25">
      <c r="A24" s="152">
        <v>4</v>
      </c>
      <c r="B24" s="215" t="s">
        <v>341</v>
      </c>
      <c r="C24" s="153">
        <v>45635</v>
      </c>
      <c r="D24" s="153">
        <v>45659</v>
      </c>
      <c r="E24" s="154">
        <v>68</v>
      </c>
      <c r="F24" s="231">
        <f ca="1">IF(TODAY()&gt;D24,1,(TODAY()-C24)/(D24-C24))</f>
        <v>1</v>
      </c>
      <c r="G24" s="153">
        <v>45670</v>
      </c>
      <c r="H24" s="154" t="s">
        <v>342</v>
      </c>
      <c r="I24" s="154">
        <v>3</v>
      </c>
      <c r="J24" s="219">
        <f t="shared" si="0"/>
        <v>4.4117647058823532E-2</v>
      </c>
      <c r="K24" s="222"/>
    </row>
    <row r="25" spans="1:11" s="89" customFormat="1" ht="13.8" x14ac:dyDescent="0.25">
      <c r="A25" s="152">
        <v>5</v>
      </c>
      <c r="B25" s="215" t="s">
        <v>347</v>
      </c>
      <c r="C25" s="153">
        <v>45650</v>
      </c>
      <c r="D25" s="153">
        <v>45670</v>
      </c>
      <c r="E25" s="154">
        <v>1</v>
      </c>
      <c r="F25" s="231">
        <f ca="1">IF(TODAY()&gt;D25,1,(TODAY()-C25)/(D25-C25))</f>
        <v>1</v>
      </c>
      <c r="G25" s="153" t="s">
        <v>207</v>
      </c>
      <c r="H25" s="154"/>
      <c r="I25" s="154"/>
      <c r="J25" s="219"/>
      <c r="K25" s="222"/>
    </row>
    <row r="26" spans="1:11" s="89" customFormat="1" ht="13.8" x14ac:dyDescent="0.25">
      <c r="A26" s="152"/>
      <c r="B26" s="218" t="s">
        <v>287</v>
      </c>
      <c r="C26" s="153"/>
      <c r="D26" s="153"/>
      <c r="E26" s="154"/>
      <c r="F26" s="224"/>
      <c r="G26" s="154"/>
      <c r="H26" s="221"/>
      <c r="I26" s="154"/>
      <c r="J26" s="219"/>
      <c r="K26" s="222"/>
    </row>
    <row r="27" spans="1:11" s="89" customFormat="1" ht="13.8" x14ac:dyDescent="0.25">
      <c r="A27" s="152">
        <v>1</v>
      </c>
      <c r="B27" s="215" t="s">
        <v>345</v>
      </c>
      <c r="C27" s="153">
        <v>45617</v>
      </c>
      <c r="D27" s="153">
        <v>45656</v>
      </c>
      <c r="E27" s="154">
        <v>142</v>
      </c>
      <c r="F27" s="231">
        <f ca="1">IF(TODAY()&gt;D27,1,(TODAY()-C27)/(D27-C27))</f>
        <v>1</v>
      </c>
      <c r="G27" s="153">
        <v>45657</v>
      </c>
      <c r="H27" s="154" t="s">
        <v>205</v>
      </c>
      <c r="I27" s="154">
        <v>32</v>
      </c>
      <c r="J27" s="219">
        <f t="shared" si="0"/>
        <v>0.22535211267605634</v>
      </c>
      <c r="K27" s="215"/>
    </row>
    <row r="28" spans="1:11" s="89" customFormat="1" ht="13.8" x14ac:dyDescent="0.25">
      <c r="A28" s="152">
        <v>2</v>
      </c>
      <c r="B28" s="215" t="s">
        <v>346</v>
      </c>
      <c r="C28" s="153">
        <v>45659</v>
      </c>
      <c r="D28" s="153">
        <v>45690</v>
      </c>
      <c r="E28" s="154">
        <v>115</v>
      </c>
      <c r="F28" s="231">
        <f ca="1">IF(TODAY()&gt;D28,1,(TODAY()-C28)/(D28-C28))</f>
        <v>0.58064516129032262</v>
      </c>
      <c r="G28" s="154" t="s">
        <v>207</v>
      </c>
      <c r="H28" s="154"/>
      <c r="I28" s="154">
        <v>0</v>
      </c>
      <c r="J28" s="219">
        <f t="shared" ref="J28" si="1">I28/E28</f>
        <v>0</v>
      </c>
      <c r="K28" s="215"/>
    </row>
    <row r="29" spans="1:11" s="89" customFormat="1" ht="13.8" x14ac:dyDescent="0.25">
      <c r="A29" s="152"/>
      <c r="B29" s="218" t="s">
        <v>343</v>
      </c>
      <c r="C29" s="153"/>
      <c r="D29" s="153"/>
      <c r="E29" s="154"/>
      <c r="F29" s="224"/>
      <c r="G29" s="154"/>
      <c r="H29" s="221"/>
      <c r="I29" s="154"/>
      <c r="J29" s="219"/>
      <c r="K29" s="222"/>
    </row>
    <row r="30" spans="1:11" s="89" customFormat="1" ht="13.8" x14ac:dyDescent="0.25">
      <c r="A30" s="152">
        <v>1</v>
      </c>
      <c r="B30" s="215" t="s">
        <v>344</v>
      </c>
      <c r="C30" s="153">
        <v>45656</v>
      </c>
      <c r="D30" s="153">
        <v>45686</v>
      </c>
      <c r="E30" s="154">
        <v>85</v>
      </c>
      <c r="F30" s="231">
        <f ca="1">IF(TODAY()&gt;D30,1,(TODAY()-C30)/(D30-C30))</f>
        <v>0.7</v>
      </c>
      <c r="G30" s="153" t="s">
        <v>207</v>
      </c>
      <c r="H30" s="154"/>
      <c r="I30" s="154">
        <v>0</v>
      </c>
      <c r="J30" s="219">
        <f t="shared" ref="J30" si="2">I30/E30</f>
        <v>0</v>
      </c>
      <c r="K30" s="215"/>
    </row>
    <row r="31" spans="1:11" s="89" customFormat="1" ht="13.8" x14ac:dyDescent="0.25">
      <c r="A31" s="152"/>
      <c r="B31" s="215"/>
      <c r="C31" s="153"/>
      <c r="D31" s="153"/>
      <c r="E31" s="154"/>
      <c r="F31" s="224"/>
      <c r="G31" s="154"/>
      <c r="H31" s="154"/>
      <c r="I31" s="154"/>
      <c r="J31" s="219"/>
      <c r="K31" s="215"/>
    </row>
    <row r="32" spans="1:11" s="228" customFormat="1" ht="13.8" x14ac:dyDescent="0.25">
      <c r="A32" s="340" t="s">
        <v>319</v>
      </c>
      <c r="B32" s="341"/>
      <c r="C32" s="341"/>
      <c r="D32" s="341"/>
      <c r="E32" s="341"/>
      <c r="F32" s="342"/>
      <c r="G32" s="225">
        <v>45677</v>
      </c>
      <c r="H32" s="225">
        <v>45683</v>
      </c>
      <c r="I32" s="226"/>
      <c r="J32" s="226"/>
      <c r="K32" s="227"/>
    </row>
    <row r="33" spans="1:11" s="89" customFormat="1" ht="27.6" x14ac:dyDescent="0.25">
      <c r="A33" s="149" t="s">
        <v>123</v>
      </c>
      <c r="B33" s="332" t="s">
        <v>124</v>
      </c>
      <c r="C33" s="333"/>
      <c r="D33" s="334"/>
      <c r="E33" s="350" t="s">
        <v>125</v>
      </c>
      <c r="F33" s="351"/>
      <c r="G33" s="150" t="s">
        <v>126</v>
      </c>
      <c r="H33" s="150" t="s">
        <v>4</v>
      </c>
      <c r="I33" s="150" t="s">
        <v>29</v>
      </c>
      <c r="J33" s="150" t="s">
        <v>127</v>
      </c>
      <c r="K33" s="151" t="s">
        <v>26</v>
      </c>
    </row>
    <row r="34" spans="1:11" s="89" customFormat="1" ht="13.8" x14ac:dyDescent="0.25">
      <c r="A34" s="152">
        <v>1</v>
      </c>
      <c r="B34" s="348" t="s">
        <v>306</v>
      </c>
      <c r="C34" s="348"/>
      <c r="D34" s="348"/>
      <c r="E34" s="330" t="s">
        <v>307</v>
      </c>
      <c r="F34" s="330"/>
      <c r="G34" s="153">
        <v>45677</v>
      </c>
      <c r="H34" s="153">
        <f>G34+6</f>
        <v>45683</v>
      </c>
      <c r="I34" s="154">
        <v>7000</v>
      </c>
      <c r="J34" s="154" t="s">
        <v>131</v>
      </c>
      <c r="K34" s="155"/>
    </row>
    <row r="35" spans="1:11" s="89" customFormat="1" ht="13.8" x14ac:dyDescent="0.25">
      <c r="A35" s="152">
        <v>3</v>
      </c>
      <c r="B35" s="360" t="s">
        <v>206</v>
      </c>
      <c r="C35" s="361"/>
      <c r="D35" s="362"/>
      <c r="E35" s="330" t="s">
        <v>289</v>
      </c>
      <c r="F35" s="330"/>
      <c r="G35" s="153">
        <v>45677</v>
      </c>
      <c r="H35" s="153">
        <f>G35+6</f>
        <v>45683</v>
      </c>
      <c r="I35" s="154">
        <v>15</v>
      </c>
      <c r="J35" s="154" t="s">
        <v>309</v>
      </c>
      <c r="K35" s="155"/>
    </row>
    <row r="36" spans="1:11" s="89" customFormat="1" ht="13.8" x14ac:dyDescent="0.25">
      <c r="A36" s="152">
        <v>4</v>
      </c>
      <c r="B36" s="360" t="s">
        <v>305</v>
      </c>
      <c r="C36" s="361"/>
      <c r="D36" s="362"/>
      <c r="E36" s="330" t="s">
        <v>289</v>
      </c>
      <c r="F36" s="330"/>
      <c r="G36" s="153">
        <v>45677</v>
      </c>
      <c r="H36" s="153">
        <f>G36+6</f>
        <v>45683</v>
      </c>
      <c r="I36" s="154">
        <v>100</v>
      </c>
      <c r="J36" s="154" t="s">
        <v>131</v>
      </c>
      <c r="K36" s="155"/>
    </row>
    <row r="37" spans="1:11" s="89" customFormat="1" ht="13.8" x14ac:dyDescent="0.25">
      <c r="A37" s="152">
        <v>5</v>
      </c>
      <c r="B37" s="360" t="s">
        <v>288</v>
      </c>
      <c r="C37" s="361"/>
      <c r="D37" s="362"/>
      <c r="E37" s="330" t="s">
        <v>308</v>
      </c>
      <c r="F37" s="330"/>
      <c r="G37" s="153">
        <v>45677</v>
      </c>
      <c r="H37" s="153">
        <f>G37+6</f>
        <v>45683</v>
      </c>
      <c r="I37" s="154">
        <v>20</v>
      </c>
      <c r="J37" s="154" t="s">
        <v>309</v>
      </c>
      <c r="K37" s="155"/>
    </row>
    <row r="38" spans="1:11" s="89" customFormat="1" ht="13.95" customHeight="1" x14ac:dyDescent="0.25">
      <c r="A38" s="336" t="s">
        <v>133</v>
      </c>
      <c r="B38" s="337"/>
      <c r="C38" s="337"/>
      <c r="D38" s="337"/>
      <c r="E38" s="337"/>
      <c r="F38" s="337"/>
      <c r="G38" s="337"/>
      <c r="H38" s="337"/>
      <c r="I38" s="337"/>
      <c r="J38" s="337"/>
      <c r="K38" s="338"/>
    </row>
    <row r="39" spans="1:11" s="89" customFormat="1" ht="27.6" x14ac:dyDescent="0.25">
      <c r="A39" s="96" t="s">
        <v>123</v>
      </c>
      <c r="B39" s="339" t="s">
        <v>124</v>
      </c>
      <c r="C39" s="339"/>
      <c r="D39" s="339"/>
      <c r="E39" s="308" t="s">
        <v>125</v>
      </c>
      <c r="F39" s="308"/>
      <c r="G39" s="97" t="s">
        <v>126</v>
      </c>
      <c r="H39" s="97" t="s">
        <v>4</v>
      </c>
      <c r="I39" s="97" t="s">
        <v>29</v>
      </c>
      <c r="J39" s="97" t="s">
        <v>127</v>
      </c>
      <c r="K39" s="98" t="s">
        <v>26</v>
      </c>
    </row>
    <row r="40" spans="1:11" s="89" customFormat="1" ht="13.8" x14ac:dyDescent="0.25">
      <c r="A40" s="95"/>
      <c r="B40" s="335"/>
      <c r="C40" s="335"/>
      <c r="D40" s="335"/>
      <c r="E40" s="349"/>
      <c r="F40" s="349"/>
      <c r="G40" s="99"/>
      <c r="H40" s="94"/>
      <c r="I40" s="94"/>
      <c r="J40" s="94"/>
      <c r="K40" s="100"/>
    </row>
    <row r="41" spans="1:11" s="89" customFormat="1" ht="13.8" x14ac:dyDescent="0.25">
      <c r="A41" s="343" t="s">
        <v>138</v>
      </c>
      <c r="B41" s="344"/>
      <c r="C41" s="344"/>
      <c r="D41" s="344"/>
      <c r="E41" s="344"/>
      <c r="F41" s="344"/>
      <c r="G41" s="344"/>
      <c r="H41" s="344"/>
      <c r="I41" s="344"/>
      <c r="J41" s="344"/>
      <c r="K41" s="345"/>
    </row>
    <row r="42" spans="1:11" s="89" customFormat="1" ht="14.7" customHeight="1" x14ac:dyDescent="0.25">
      <c r="A42" s="319" t="s">
        <v>123</v>
      </c>
      <c r="B42" s="308" t="s">
        <v>124</v>
      </c>
      <c r="C42" s="308"/>
      <c r="D42" s="308"/>
      <c r="E42" s="308" t="s">
        <v>125</v>
      </c>
      <c r="F42" s="308"/>
      <c r="G42" s="308" t="s">
        <v>126</v>
      </c>
      <c r="H42" s="308" t="s">
        <v>4</v>
      </c>
      <c r="I42" s="308" t="s">
        <v>195</v>
      </c>
      <c r="J42" s="308"/>
      <c r="K42" s="359" t="s">
        <v>26</v>
      </c>
    </row>
    <row r="43" spans="1:11" s="89" customFormat="1" ht="14.7" customHeight="1" x14ac:dyDescent="0.25">
      <c r="A43" s="319"/>
      <c r="B43" s="308"/>
      <c r="C43" s="308"/>
      <c r="D43" s="308"/>
      <c r="E43" s="308"/>
      <c r="F43" s="308"/>
      <c r="G43" s="308"/>
      <c r="H43" s="308"/>
      <c r="I43" s="101" t="s">
        <v>196</v>
      </c>
      <c r="J43" s="101" t="s">
        <v>197</v>
      </c>
      <c r="K43" s="359"/>
    </row>
    <row r="44" spans="1:11" s="89" customFormat="1" ht="13.8" x14ac:dyDescent="0.25">
      <c r="A44" s="102"/>
      <c r="B44" s="309" t="s">
        <v>141</v>
      </c>
      <c r="C44" s="309"/>
      <c r="D44" s="309"/>
      <c r="E44" s="309"/>
      <c r="F44" s="309"/>
      <c r="G44" s="309"/>
      <c r="H44" s="309"/>
      <c r="I44" s="309"/>
      <c r="J44" s="309"/>
      <c r="K44" s="310"/>
    </row>
    <row r="45" spans="1:11" s="89" customFormat="1" ht="13.95" customHeight="1" x14ac:dyDescent="0.25">
      <c r="A45" s="103">
        <v>1</v>
      </c>
      <c r="B45" s="311" t="s">
        <v>194</v>
      </c>
      <c r="C45" s="311"/>
      <c r="D45" s="311"/>
      <c r="E45" s="308"/>
      <c r="F45" s="308"/>
      <c r="G45" s="97"/>
      <c r="H45" s="97"/>
      <c r="I45" s="104"/>
      <c r="J45" s="104"/>
      <c r="K45" s="98"/>
    </row>
    <row r="46" spans="1:11" s="89" customFormat="1" ht="13.8" x14ac:dyDescent="0.25">
      <c r="A46" s="102"/>
      <c r="B46" s="309" t="s">
        <v>142</v>
      </c>
      <c r="C46" s="309"/>
      <c r="D46" s="309"/>
      <c r="E46" s="309"/>
      <c r="F46" s="309"/>
      <c r="G46" s="309"/>
      <c r="H46" s="309"/>
      <c r="I46" s="309"/>
      <c r="J46" s="309"/>
      <c r="K46" s="310"/>
    </row>
    <row r="47" spans="1:11" s="89" customFormat="1" ht="13.8" x14ac:dyDescent="0.25">
      <c r="A47" s="96">
        <v>2</v>
      </c>
      <c r="B47" s="311" t="s">
        <v>194</v>
      </c>
      <c r="C47" s="311"/>
      <c r="D47" s="311"/>
      <c r="E47" s="308"/>
      <c r="F47" s="308"/>
      <c r="G47" s="97"/>
      <c r="H47" s="97"/>
      <c r="I47" s="104"/>
      <c r="J47" s="104"/>
      <c r="K47" s="98"/>
    </row>
    <row r="48" spans="1:11" s="89" customFormat="1" ht="13.95" customHeight="1" x14ac:dyDescent="0.25">
      <c r="A48" s="102"/>
      <c r="B48" s="309" t="s">
        <v>143</v>
      </c>
      <c r="C48" s="309"/>
      <c r="D48" s="309"/>
      <c r="E48" s="309"/>
      <c r="F48" s="309"/>
      <c r="G48" s="309"/>
      <c r="H48" s="309"/>
      <c r="I48" s="309"/>
      <c r="J48" s="309"/>
      <c r="K48" s="310"/>
    </row>
    <row r="49" spans="1:11" s="89" customFormat="1" ht="14.7" customHeight="1" x14ac:dyDescent="0.25">
      <c r="A49" s="95">
        <v>1</v>
      </c>
      <c r="B49" s="312"/>
      <c r="C49" s="313"/>
      <c r="D49" s="315"/>
      <c r="E49" s="97"/>
      <c r="F49" s="97"/>
      <c r="G49" s="97"/>
      <c r="H49" s="97"/>
      <c r="I49" s="97"/>
      <c r="J49" s="97"/>
      <c r="K49" s="105"/>
    </row>
    <row r="50" spans="1:11" s="89" customFormat="1" ht="14.7" customHeight="1" x14ac:dyDescent="0.25">
      <c r="A50" s="316" t="s">
        <v>140</v>
      </c>
      <c r="B50" s="317"/>
      <c r="C50" s="317"/>
      <c r="D50" s="317"/>
      <c r="E50" s="317"/>
      <c r="F50" s="317"/>
      <c r="G50" s="317"/>
      <c r="H50" s="317"/>
      <c r="I50" s="317"/>
      <c r="J50" s="317"/>
      <c r="K50" s="318"/>
    </row>
    <row r="51" spans="1:11" s="89" customFormat="1" ht="14.7" customHeight="1" x14ac:dyDescent="0.25">
      <c r="A51" s="319" t="s">
        <v>123</v>
      </c>
      <c r="B51" s="308" t="s">
        <v>124</v>
      </c>
      <c r="C51" s="308"/>
      <c r="D51" s="308"/>
      <c r="E51" s="308" t="s">
        <v>125</v>
      </c>
      <c r="F51" s="308"/>
      <c r="G51" s="308" t="s">
        <v>126</v>
      </c>
      <c r="H51" s="308" t="s">
        <v>4</v>
      </c>
      <c r="I51" s="308" t="s">
        <v>195</v>
      </c>
      <c r="J51" s="308"/>
      <c r="K51" s="359" t="s">
        <v>26</v>
      </c>
    </row>
    <row r="52" spans="1:11" s="89" customFormat="1" ht="14.7" customHeight="1" x14ac:dyDescent="0.25">
      <c r="A52" s="319"/>
      <c r="B52" s="308"/>
      <c r="C52" s="308"/>
      <c r="D52" s="308"/>
      <c r="E52" s="308"/>
      <c r="F52" s="308"/>
      <c r="G52" s="308"/>
      <c r="H52" s="308"/>
      <c r="I52" s="101" t="s">
        <v>196</v>
      </c>
      <c r="J52" s="101" t="s">
        <v>197</v>
      </c>
      <c r="K52" s="359"/>
    </row>
    <row r="53" spans="1:11" s="89" customFormat="1" ht="13.8" x14ac:dyDescent="0.25">
      <c r="A53" s="102"/>
      <c r="B53" s="309" t="s">
        <v>141</v>
      </c>
      <c r="C53" s="309"/>
      <c r="D53" s="309"/>
      <c r="E53" s="309"/>
      <c r="F53" s="309"/>
      <c r="G53" s="309"/>
      <c r="H53" s="309"/>
      <c r="I53" s="309"/>
      <c r="J53" s="309"/>
      <c r="K53" s="310"/>
    </row>
    <row r="54" spans="1:11" s="89" customFormat="1" ht="13.8" x14ac:dyDescent="0.25">
      <c r="A54" s="95">
        <v>1</v>
      </c>
      <c r="B54" s="312" t="s">
        <v>198</v>
      </c>
      <c r="C54" s="313"/>
      <c r="D54" s="313"/>
      <c r="E54" s="313"/>
      <c r="F54" s="313"/>
      <c r="G54" s="313"/>
      <c r="H54" s="313"/>
      <c r="I54" s="313"/>
      <c r="J54" s="313"/>
      <c r="K54" s="314"/>
    </row>
    <row r="55" spans="1:11" s="89" customFormat="1" ht="13.8" x14ac:dyDescent="0.25">
      <c r="A55" s="102"/>
      <c r="B55" s="309" t="s">
        <v>142</v>
      </c>
      <c r="C55" s="309"/>
      <c r="D55" s="309"/>
      <c r="E55" s="309"/>
      <c r="F55" s="309"/>
      <c r="G55" s="309"/>
      <c r="H55" s="309"/>
      <c r="I55" s="309"/>
      <c r="J55" s="309"/>
      <c r="K55" s="310"/>
    </row>
    <row r="56" spans="1:11" s="89" customFormat="1" ht="13.8" x14ac:dyDescent="0.25">
      <c r="A56" s="95">
        <v>1</v>
      </c>
      <c r="B56" s="312" t="s">
        <v>208</v>
      </c>
      <c r="C56" s="313"/>
      <c r="D56" s="313"/>
      <c r="E56" s="313"/>
      <c r="F56" s="313"/>
      <c r="G56" s="313"/>
      <c r="H56" s="313"/>
      <c r="I56" s="313"/>
      <c r="J56" s="313"/>
      <c r="K56" s="314"/>
    </row>
    <row r="57" spans="1:11" s="89" customFormat="1" ht="13.8" x14ac:dyDescent="0.25">
      <c r="A57" s="102"/>
      <c r="B57" s="309" t="s">
        <v>143</v>
      </c>
      <c r="C57" s="309"/>
      <c r="D57" s="309"/>
      <c r="E57" s="309"/>
      <c r="F57" s="309"/>
      <c r="G57" s="309"/>
      <c r="H57" s="309"/>
      <c r="I57" s="309"/>
      <c r="J57" s="309"/>
      <c r="K57" s="310"/>
    </row>
    <row r="58" spans="1:11" s="89" customFormat="1" ht="14.7" customHeight="1" x14ac:dyDescent="0.25">
      <c r="A58" s="95">
        <v>1</v>
      </c>
      <c r="B58" s="312" t="s">
        <v>248</v>
      </c>
      <c r="C58" s="313"/>
      <c r="D58" s="313"/>
      <c r="E58" s="313"/>
      <c r="F58" s="313"/>
      <c r="G58" s="313"/>
      <c r="H58" s="313"/>
      <c r="I58" s="313"/>
      <c r="J58" s="313"/>
      <c r="K58" s="314"/>
    </row>
    <row r="59" spans="1:11" s="89" customFormat="1" ht="13.95" customHeight="1" x14ac:dyDescent="0.25">
      <c r="A59" s="95">
        <v>2</v>
      </c>
      <c r="B59" s="312" t="s">
        <v>249</v>
      </c>
      <c r="C59" s="313"/>
      <c r="D59" s="313"/>
      <c r="E59" s="313"/>
      <c r="F59" s="313" t="s">
        <v>199</v>
      </c>
      <c r="G59" s="313"/>
      <c r="H59" s="313"/>
      <c r="I59" s="313"/>
      <c r="J59" s="313"/>
      <c r="K59" s="314"/>
    </row>
    <row r="60" spans="1:11" s="89" customFormat="1" ht="13.95" customHeight="1" x14ac:dyDescent="0.25">
      <c r="A60" s="95">
        <v>3</v>
      </c>
      <c r="B60" s="312" t="s">
        <v>250</v>
      </c>
      <c r="C60" s="313"/>
      <c r="D60" s="313"/>
      <c r="E60" s="313"/>
      <c r="F60" s="313"/>
      <c r="G60" s="313"/>
      <c r="H60" s="313"/>
      <c r="I60" s="313"/>
      <c r="J60" s="313"/>
      <c r="K60" s="314"/>
    </row>
    <row r="61" spans="1:11" s="89" customFormat="1" ht="14.7" customHeight="1" x14ac:dyDescent="0.25">
      <c r="A61" s="95">
        <v>5</v>
      </c>
      <c r="B61" s="312" t="s">
        <v>255</v>
      </c>
      <c r="C61" s="313"/>
      <c r="D61" s="313"/>
      <c r="E61" s="313"/>
      <c r="F61" s="313"/>
      <c r="G61" s="313"/>
      <c r="H61" s="313"/>
      <c r="I61" s="313"/>
      <c r="J61" s="313"/>
      <c r="K61" s="314"/>
    </row>
    <row r="62" spans="1:11" s="89" customFormat="1" ht="14.7" customHeight="1" x14ac:dyDescent="0.25">
      <c r="A62" s="95">
        <v>6</v>
      </c>
      <c r="B62" s="312" t="s">
        <v>293</v>
      </c>
      <c r="C62" s="313"/>
      <c r="D62" s="313"/>
      <c r="E62" s="313"/>
      <c r="F62" s="313"/>
      <c r="G62" s="313"/>
      <c r="H62" s="313"/>
      <c r="I62" s="313"/>
      <c r="J62" s="313"/>
      <c r="K62" s="314"/>
    </row>
    <row r="63" spans="1:11" s="89" customFormat="1" ht="14.7" customHeight="1" x14ac:dyDescent="0.25">
      <c r="A63" s="95">
        <v>7</v>
      </c>
      <c r="B63" s="156" t="s">
        <v>294</v>
      </c>
      <c r="C63" s="157"/>
      <c r="D63" s="157"/>
      <c r="E63" s="157"/>
      <c r="F63" s="157"/>
      <c r="G63" s="157"/>
      <c r="H63" s="157"/>
      <c r="I63" s="157"/>
      <c r="J63" s="157"/>
      <c r="K63" s="158"/>
    </row>
    <row r="64" spans="1:11" s="89" customFormat="1" ht="14.7" customHeight="1" x14ac:dyDescent="0.25">
      <c r="A64" s="95"/>
      <c r="B64" s="156"/>
      <c r="C64" s="157"/>
      <c r="D64" s="157"/>
      <c r="E64" s="157"/>
      <c r="F64" s="157"/>
      <c r="G64" s="157"/>
      <c r="H64" s="157"/>
      <c r="I64" s="157"/>
      <c r="J64" s="157"/>
      <c r="K64" s="158"/>
    </row>
    <row r="65" spans="1:11" s="89" customFormat="1" ht="14.7" customHeight="1" x14ac:dyDescent="0.25">
      <c r="A65" s="316" t="s">
        <v>223</v>
      </c>
      <c r="B65" s="317"/>
      <c r="C65" s="317"/>
      <c r="D65" s="317"/>
      <c r="E65" s="317"/>
      <c r="F65" s="317"/>
      <c r="G65" s="317"/>
      <c r="H65" s="317"/>
      <c r="I65" s="317"/>
      <c r="J65" s="317"/>
      <c r="K65" s="318"/>
    </row>
    <row r="66" spans="1:11" s="89" customFormat="1" ht="335.4" customHeight="1" x14ac:dyDescent="0.25">
      <c r="A66" s="302"/>
      <c r="B66" s="303"/>
      <c r="C66" s="303"/>
      <c r="D66" s="303"/>
      <c r="E66" s="303"/>
      <c r="F66" s="303"/>
      <c r="G66" s="303"/>
      <c r="H66" s="303"/>
      <c r="I66" s="303"/>
      <c r="J66" s="303"/>
      <c r="K66" s="304"/>
    </row>
    <row r="67" spans="1:11" s="89" customFormat="1" ht="14.7" customHeight="1" x14ac:dyDescent="0.25">
      <c r="A67" s="299" t="s">
        <v>318</v>
      </c>
      <c r="B67" s="300"/>
      <c r="C67" s="300"/>
      <c r="D67" s="300"/>
      <c r="E67" s="300"/>
      <c r="F67" s="300"/>
      <c r="G67" s="300"/>
      <c r="H67" s="300"/>
      <c r="I67" s="300"/>
      <c r="J67" s="300"/>
      <c r="K67" s="301"/>
    </row>
    <row r="68" spans="1:11" s="89" customFormat="1" ht="277.8" customHeight="1" x14ac:dyDescent="0.25">
      <c r="A68" s="305"/>
      <c r="B68" s="306"/>
      <c r="C68" s="306"/>
      <c r="D68" s="306"/>
      <c r="E68" s="306"/>
      <c r="F68" s="306"/>
      <c r="G68" s="306"/>
      <c r="H68" s="306"/>
      <c r="I68" s="306"/>
      <c r="J68" s="306"/>
      <c r="K68" s="307"/>
    </row>
    <row r="69" spans="1:11" s="89" customFormat="1" ht="14.7" customHeight="1" x14ac:dyDescent="0.25">
      <c r="A69" s="299" t="s">
        <v>350</v>
      </c>
      <c r="B69" s="300"/>
      <c r="C69" s="300"/>
      <c r="D69" s="300"/>
      <c r="E69" s="300"/>
      <c r="F69" s="300"/>
      <c r="G69" s="300"/>
      <c r="H69" s="300"/>
      <c r="I69" s="300"/>
      <c r="J69" s="300"/>
      <c r="K69" s="301"/>
    </row>
    <row r="70" spans="1:11" s="89" customFormat="1" ht="271.8" customHeight="1" x14ac:dyDescent="0.25">
      <c r="A70" s="302"/>
      <c r="B70" s="303"/>
      <c r="C70" s="303"/>
      <c r="D70" s="303"/>
      <c r="E70" s="303"/>
      <c r="F70" s="303"/>
      <c r="G70" s="303"/>
      <c r="H70" s="303"/>
      <c r="I70" s="303"/>
      <c r="J70" s="303"/>
      <c r="K70" s="304"/>
    </row>
    <row r="71" spans="1:11" s="89" customFormat="1" ht="14.7" customHeight="1" x14ac:dyDescent="0.25">
      <c r="A71" s="299" t="s">
        <v>310</v>
      </c>
      <c r="B71" s="300"/>
      <c r="C71" s="300"/>
      <c r="D71" s="300"/>
      <c r="E71" s="300"/>
      <c r="F71" s="300"/>
      <c r="G71" s="300"/>
      <c r="H71" s="300"/>
      <c r="I71" s="300"/>
      <c r="J71" s="300"/>
      <c r="K71" s="301"/>
    </row>
    <row r="72" spans="1:11" s="89" customFormat="1" ht="283.2" customHeight="1" x14ac:dyDescent="0.25">
      <c r="A72" s="305"/>
      <c r="B72" s="306"/>
      <c r="C72" s="306"/>
      <c r="D72" s="306"/>
      <c r="E72" s="306"/>
      <c r="F72" s="306"/>
      <c r="G72" s="306"/>
      <c r="H72" s="306"/>
      <c r="I72" s="306"/>
      <c r="J72" s="306"/>
      <c r="K72" s="307"/>
    </row>
    <row r="73" spans="1:11" s="89" customFormat="1" ht="14.7" customHeight="1" x14ac:dyDescent="0.25">
      <c r="A73" s="299" t="s">
        <v>348</v>
      </c>
      <c r="B73" s="300"/>
      <c r="C73" s="300"/>
      <c r="D73" s="300"/>
      <c r="E73" s="300"/>
      <c r="F73" s="300"/>
      <c r="G73" s="300"/>
      <c r="H73" s="300"/>
      <c r="I73" s="300"/>
      <c r="J73" s="300"/>
      <c r="K73" s="301"/>
    </row>
    <row r="74" spans="1:11" s="89" customFormat="1" ht="324" customHeight="1" x14ac:dyDescent="0.25">
      <c r="A74" s="302"/>
      <c r="B74" s="303"/>
      <c r="C74" s="303"/>
      <c r="D74" s="303"/>
      <c r="E74" s="303"/>
      <c r="F74" s="303"/>
      <c r="G74" s="303"/>
      <c r="H74" s="303"/>
      <c r="I74" s="303"/>
      <c r="J74" s="303"/>
      <c r="K74" s="304"/>
    </row>
    <row r="75" spans="1:11" s="89" customFormat="1" ht="14.7" customHeight="1" x14ac:dyDescent="0.25">
      <c r="A75" s="299" t="s">
        <v>349</v>
      </c>
      <c r="B75" s="300"/>
      <c r="C75" s="300"/>
      <c r="D75" s="300"/>
      <c r="E75" s="300"/>
      <c r="F75" s="300"/>
      <c r="G75" s="300"/>
      <c r="H75" s="300"/>
      <c r="I75" s="300"/>
      <c r="J75" s="300"/>
      <c r="K75" s="301"/>
    </row>
  </sheetData>
  <mergeCells count="88">
    <mergeCell ref="B35:D35"/>
    <mergeCell ref="B36:D36"/>
    <mergeCell ref="B37:D37"/>
    <mergeCell ref="A67:K67"/>
    <mergeCell ref="A66:K66"/>
    <mergeCell ref="E45:F45"/>
    <mergeCell ref="K42:K43"/>
    <mergeCell ref="I42:J42"/>
    <mergeCell ref="B59:K59"/>
    <mergeCell ref="A42:A43"/>
    <mergeCell ref="B56:K56"/>
    <mergeCell ref="E36:F36"/>
    <mergeCell ref="E37:F37"/>
    <mergeCell ref="B62:K62"/>
    <mergeCell ref="E35:F35"/>
    <mergeCell ref="B42:D43"/>
    <mergeCell ref="A68:K68"/>
    <mergeCell ref="A69:K69"/>
    <mergeCell ref="E51:F52"/>
    <mergeCell ref="A65:K65"/>
    <mergeCell ref="B61:K61"/>
    <mergeCell ref="B58:K58"/>
    <mergeCell ref="G51:G52"/>
    <mergeCell ref="H51:H52"/>
    <mergeCell ref="I51:J51"/>
    <mergeCell ref="K51:K52"/>
    <mergeCell ref="B53:K53"/>
    <mergeCell ref="B51:D52"/>
    <mergeCell ref="B60:K60"/>
    <mergeCell ref="B57:K57"/>
    <mergeCell ref="J1:K1"/>
    <mergeCell ref="A8:B8"/>
    <mergeCell ref="C8:K8"/>
    <mergeCell ref="A2:K2"/>
    <mergeCell ref="A7:B7"/>
    <mergeCell ref="C7:K7"/>
    <mergeCell ref="A3:K3"/>
    <mergeCell ref="A6:B6"/>
    <mergeCell ref="C6:K6"/>
    <mergeCell ref="A10:B10"/>
    <mergeCell ref="A15:B15"/>
    <mergeCell ref="G42:G43"/>
    <mergeCell ref="C9:K9"/>
    <mergeCell ref="B34:D34"/>
    <mergeCell ref="C10:K10"/>
    <mergeCell ref="A11:B11"/>
    <mergeCell ref="C11:K11"/>
    <mergeCell ref="E40:F40"/>
    <mergeCell ref="E33:F33"/>
    <mergeCell ref="A9:B9"/>
    <mergeCell ref="G16:J16"/>
    <mergeCell ref="C16:F16"/>
    <mergeCell ref="A12:B12"/>
    <mergeCell ref="A13:B13"/>
    <mergeCell ref="D12:K12"/>
    <mergeCell ref="D13:K13"/>
    <mergeCell ref="A14:B14"/>
    <mergeCell ref="C14:K14"/>
    <mergeCell ref="E47:F47"/>
    <mergeCell ref="H42:H43"/>
    <mergeCell ref="C15:K15"/>
    <mergeCell ref="B16:B17"/>
    <mergeCell ref="E34:F34"/>
    <mergeCell ref="A16:A17"/>
    <mergeCell ref="B33:D33"/>
    <mergeCell ref="B40:D40"/>
    <mergeCell ref="A38:K38"/>
    <mergeCell ref="B39:D39"/>
    <mergeCell ref="E39:F39"/>
    <mergeCell ref="A32:F32"/>
    <mergeCell ref="A41:K41"/>
    <mergeCell ref="E42:F43"/>
    <mergeCell ref="B46:K46"/>
    <mergeCell ref="B47:D47"/>
    <mergeCell ref="B54:K54"/>
    <mergeCell ref="B55:K55"/>
    <mergeCell ref="B48:K48"/>
    <mergeCell ref="B49:D49"/>
    <mergeCell ref="A50:K50"/>
    <mergeCell ref="A51:A52"/>
    <mergeCell ref="B44:K44"/>
    <mergeCell ref="B45:D45"/>
    <mergeCell ref="A75:K75"/>
    <mergeCell ref="A70:K70"/>
    <mergeCell ref="A71:K71"/>
    <mergeCell ref="A72:K72"/>
    <mergeCell ref="A73:K73"/>
    <mergeCell ref="A74:K74"/>
  </mergeCells>
  <hyperlinks>
    <hyperlink ref="A16" r:id="rId1" xr:uid="{158AE6E3-5CCA-4298-8507-41BCF37B979C}"/>
  </hyperlinks>
  <printOptions horizontalCentered="1"/>
  <pageMargins left="0.70866141732283472" right="0.70866141732283472" top="0.74803149606299213" bottom="0.74803149606299213" header="0.31496062992125984" footer="0.31496062992125984"/>
  <pageSetup paperSize="8" scale="99" orientation="landscape" r:id="rId2"/>
  <headerFooter>
    <oddFooter xml:space="preserve">&amp;RPackage 4 </oddFooter>
  </headerFooter>
  <rowBreaks count="1" manualBreakCount="1">
    <brk id="49" max="16383" man="1"/>
  </rowBreaks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Cover</vt:lpstr>
      <vt:lpstr>P2</vt:lpstr>
      <vt:lpstr>P3</vt:lpstr>
      <vt:lpstr>P4</vt:lpstr>
      <vt:lpstr>'P3'!Print_Area</vt:lpstr>
      <vt:lpstr>'P4'!Print_Titles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jubie</dc:creator>
  <cp:lastModifiedBy>Asus</cp:lastModifiedBy>
  <cp:lastPrinted>2025-01-13T10:38:56Z</cp:lastPrinted>
  <dcterms:created xsi:type="dcterms:W3CDTF">2024-05-28T11:11:28Z</dcterms:created>
  <dcterms:modified xsi:type="dcterms:W3CDTF">2025-01-20T14:03:51Z</dcterms:modified>
</cp:coreProperties>
</file>